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ADMINISTRATION\FINANCE\BUDGET\BUDGET - 2023\"/>
    </mc:Choice>
  </mc:AlternateContent>
  <xr:revisionPtr revIDLastSave="0" documentId="8_{E2FC4B75-FE9F-43A5-9FD8-99630625DB1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ENERAL FUND" sheetId="8" r:id="rId1"/>
    <sheet name="SEWER" sheetId="7" r:id="rId2"/>
    <sheet name="LIQUID FUELS" sheetId="9" r:id="rId3"/>
  </sheets>
  <definedNames>
    <definedName name="_xlnm.Print_Area" localSheetId="0">'GENERAL FUND'!$A$1:$G$467</definedName>
    <definedName name="_xlnm.Print_Area" localSheetId="2">'LIQUID FUELS'!$A$1:$G$30</definedName>
    <definedName name="_xlnm.Print_Area" localSheetId="1">SEWER!$A$1:$G$81</definedName>
    <definedName name="_xlnm.Print_Titles" localSheetId="0">'GENERAL FUND'!$1:$1</definedName>
    <definedName name="_xlnm.Print_Titles" localSheetId="1">SEWER!$2:$2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7" l="1"/>
  <c r="C79" i="7"/>
  <c r="D79" i="7"/>
  <c r="E79" i="7"/>
  <c r="F79" i="7"/>
  <c r="F26" i="9"/>
  <c r="F28" i="9" s="1"/>
  <c r="F21" i="9"/>
  <c r="F77" i="7"/>
  <c r="F73" i="7"/>
  <c r="F67" i="7"/>
  <c r="F61" i="7"/>
  <c r="F18" i="7"/>
  <c r="F8" i="7"/>
  <c r="E463" i="8"/>
  <c r="E458" i="8"/>
  <c r="E452" i="8"/>
  <c r="E448" i="8"/>
  <c r="E444" i="8"/>
  <c r="E436" i="8"/>
  <c r="E429" i="8"/>
  <c r="E419" i="8"/>
  <c r="E406" i="8"/>
  <c r="E386" i="8"/>
  <c r="E376" i="8"/>
  <c r="E371" i="8"/>
  <c r="E363" i="8"/>
  <c r="E331" i="8"/>
  <c r="E327" i="8"/>
  <c r="E310" i="8"/>
  <c r="E299" i="8"/>
  <c r="E295" i="8"/>
  <c r="E275" i="8"/>
  <c r="E236" i="8"/>
  <c r="E222" i="8"/>
  <c r="E218" i="8"/>
  <c r="E212" i="8"/>
  <c r="E208" i="8"/>
  <c r="E200" i="8"/>
  <c r="E188" i="8"/>
  <c r="E183" i="8"/>
  <c r="E160" i="8"/>
  <c r="E143" i="8"/>
  <c r="E138" i="8"/>
  <c r="E133" i="8"/>
  <c r="E126" i="8"/>
  <c r="E121" i="8"/>
  <c r="E115" i="8"/>
  <c r="E102" i="8"/>
  <c r="E82" i="8"/>
  <c r="E74" i="8"/>
  <c r="E67" i="8"/>
  <c r="E60" i="8"/>
  <c r="E56" i="8"/>
  <c r="E51" i="8"/>
  <c r="E41" i="8"/>
  <c r="E35" i="8"/>
  <c r="E25" i="8"/>
  <c r="E18" i="8"/>
  <c r="E7" i="8"/>
  <c r="F463" i="8"/>
  <c r="F458" i="8"/>
  <c r="F452" i="8"/>
  <c r="F448" i="8"/>
  <c r="F444" i="8"/>
  <c r="F436" i="8"/>
  <c r="F429" i="8"/>
  <c r="F419" i="8"/>
  <c r="F406" i="8"/>
  <c r="F386" i="8"/>
  <c r="F376" i="8"/>
  <c r="F371" i="8"/>
  <c r="F363" i="8"/>
  <c r="F331" i="8"/>
  <c r="F327" i="8"/>
  <c r="F310" i="8"/>
  <c r="F299" i="8"/>
  <c r="F295" i="8"/>
  <c r="F275" i="8"/>
  <c r="F236" i="8"/>
  <c r="F222" i="8"/>
  <c r="F218" i="8"/>
  <c r="F212" i="8"/>
  <c r="F208" i="8"/>
  <c r="F200" i="8"/>
  <c r="F188" i="8"/>
  <c r="F183" i="8"/>
  <c r="F160" i="8"/>
  <c r="F143" i="8"/>
  <c r="F138" i="8"/>
  <c r="F133" i="8"/>
  <c r="F126" i="8"/>
  <c r="F121" i="8"/>
  <c r="F115" i="8"/>
  <c r="F102" i="8"/>
  <c r="F82" i="8"/>
  <c r="F74" i="8"/>
  <c r="F67" i="8"/>
  <c r="F60" i="8"/>
  <c r="F56" i="8"/>
  <c r="F51" i="8"/>
  <c r="F41" i="8"/>
  <c r="F35" i="8"/>
  <c r="F25" i="8"/>
  <c r="F18" i="8"/>
  <c r="F7" i="8"/>
  <c r="G102" i="8"/>
  <c r="G7" i="8"/>
  <c r="G73" i="7"/>
  <c r="G67" i="7"/>
  <c r="G61" i="7"/>
  <c r="G18" i="7"/>
  <c r="F15" i="9" l="1"/>
  <c r="F22" i="7"/>
  <c r="E145" i="8"/>
  <c r="F145" i="8"/>
  <c r="F465" i="8"/>
  <c r="E465" i="8"/>
  <c r="G18" i="8"/>
  <c r="G26" i="9"/>
  <c r="E26" i="9"/>
  <c r="D26" i="9"/>
  <c r="C26" i="9"/>
  <c r="G21" i="9"/>
  <c r="E21" i="9"/>
  <c r="D21" i="9"/>
  <c r="C21" i="9"/>
  <c r="G10" i="9"/>
  <c r="E10" i="9"/>
  <c r="D10" i="9"/>
  <c r="C10" i="9"/>
  <c r="G6" i="9"/>
  <c r="G15" i="9" s="1"/>
  <c r="E6" i="9"/>
  <c r="D6" i="9"/>
  <c r="C6" i="9"/>
  <c r="G77" i="7"/>
  <c r="E77" i="7"/>
  <c r="D77" i="7"/>
  <c r="C77" i="7"/>
  <c r="E73" i="7"/>
  <c r="D73" i="7"/>
  <c r="E67" i="7"/>
  <c r="D67" i="7"/>
  <c r="E61" i="7"/>
  <c r="D61" i="7"/>
  <c r="C61" i="7"/>
  <c r="E18" i="7"/>
  <c r="D18" i="7"/>
  <c r="C18" i="7"/>
  <c r="G8" i="7"/>
  <c r="G22" i="7" s="1"/>
  <c r="E8" i="7"/>
  <c r="D8" i="7"/>
  <c r="C8" i="7"/>
  <c r="G463" i="8"/>
  <c r="D463" i="8"/>
  <c r="C463" i="8"/>
  <c r="G458" i="8"/>
  <c r="D458" i="8"/>
  <c r="C458" i="8"/>
  <c r="G452" i="8"/>
  <c r="D452" i="8"/>
  <c r="C452" i="8"/>
  <c r="G448" i="8"/>
  <c r="D448" i="8"/>
  <c r="C448" i="8"/>
  <c r="G444" i="8"/>
  <c r="D444" i="8"/>
  <c r="C444" i="8"/>
  <c r="G436" i="8"/>
  <c r="D436" i="8"/>
  <c r="C436" i="8"/>
  <c r="G429" i="8"/>
  <c r="D429" i="8"/>
  <c r="C429" i="8"/>
  <c r="G419" i="8"/>
  <c r="D419" i="8"/>
  <c r="C419" i="8"/>
  <c r="G406" i="8"/>
  <c r="D406" i="8"/>
  <c r="C406" i="8"/>
  <c r="G386" i="8"/>
  <c r="D386" i="8"/>
  <c r="C386" i="8"/>
  <c r="G376" i="8"/>
  <c r="D376" i="8"/>
  <c r="C376" i="8"/>
  <c r="G371" i="8"/>
  <c r="D371" i="8"/>
  <c r="C371" i="8"/>
  <c r="G363" i="8"/>
  <c r="D363" i="8"/>
  <c r="C363" i="8"/>
  <c r="G331" i="8"/>
  <c r="D331" i="8"/>
  <c r="C331" i="8"/>
  <c r="G327" i="8"/>
  <c r="D327" i="8"/>
  <c r="C327" i="8"/>
  <c r="G310" i="8"/>
  <c r="D310" i="8"/>
  <c r="C310" i="8"/>
  <c r="G299" i="8"/>
  <c r="D299" i="8"/>
  <c r="C299" i="8"/>
  <c r="G295" i="8"/>
  <c r="D295" i="8"/>
  <c r="C295" i="8"/>
  <c r="G275" i="8"/>
  <c r="D275" i="8"/>
  <c r="C275" i="8"/>
  <c r="G236" i="8"/>
  <c r="D236" i="8"/>
  <c r="C236" i="8"/>
  <c r="G222" i="8"/>
  <c r="D222" i="8"/>
  <c r="C222" i="8"/>
  <c r="G218" i="8"/>
  <c r="D218" i="8"/>
  <c r="C218" i="8"/>
  <c r="G212" i="8"/>
  <c r="D212" i="8"/>
  <c r="C212" i="8"/>
  <c r="G208" i="8"/>
  <c r="D208" i="8"/>
  <c r="C208" i="8"/>
  <c r="G200" i="8"/>
  <c r="D200" i="8"/>
  <c r="C200" i="8"/>
  <c r="G188" i="8"/>
  <c r="D188" i="8"/>
  <c r="C188" i="8"/>
  <c r="G183" i="8"/>
  <c r="D183" i="8"/>
  <c r="C183" i="8"/>
  <c r="G160" i="8"/>
  <c r="D160" i="8"/>
  <c r="C160" i="8"/>
  <c r="G143" i="8"/>
  <c r="D143" i="8"/>
  <c r="C143" i="8"/>
  <c r="G138" i="8"/>
  <c r="D138" i="8"/>
  <c r="C138" i="8"/>
  <c r="G133" i="8"/>
  <c r="D133" i="8"/>
  <c r="C133" i="8"/>
  <c r="G126" i="8"/>
  <c r="D126" i="8"/>
  <c r="C126" i="8"/>
  <c r="G121" i="8"/>
  <c r="D121" i="8"/>
  <c r="C121" i="8"/>
  <c r="G115" i="8"/>
  <c r="D115" i="8"/>
  <c r="C115" i="8"/>
  <c r="D102" i="8"/>
  <c r="C102" i="8"/>
  <c r="G82" i="8"/>
  <c r="D82" i="8"/>
  <c r="C82" i="8"/>
  <c r="G74" i="8"/>
  <c r="D74" i="8"/>
  <c r="C74" i="8"/>
  <c r="G67" i="8"/>
  <c r="D67" i="8"/>
  <c r="C67" i="8"/>
  <c r="G60" i="8"/>
  <c r="D60" i="8"/>
  <c r="C60" i="8"/>
  <c r="G56" i="8"/>
  <c r="D56" i="8"/>
  <c r="C56" i="8"/>
  <c r="G51" i="8"/>
  <c r="D51" i="8"/>
  <c r="C51" i="8"/>
  <c r="G41" i="8"/>
  <c r="D41" i="8"/>
  <c r="C41" i="8"/>
  <c r="G35" i="8"/>
  <c r="D35" i="8"/>
  <c r="C35" i="8"/>
  <c r="G25" i="8"/>
  <c r="D25" i="8"/>
  <c r="C25" i="8"/>
  <c r="D18" i="8"/>
  <c r="C18" i="8"/>
  <c r="D7" i="8"/>
  <c r="C7" i="8"/>
  <c r="G145" i="8" l="1"/>
  <c r="G465" i="8"/>
  <c r="E15" i="9"/>
  <c r="C28" i="9"/>
  <c r="G28" i="9"/>
  <c r="G30" i="9" s="1"/>
  <c r="D15" i="9"/>
  <c r="E28" i="9"/>
  <c r="C15" i="9"/>
  <c r="D28" i="9"/>
  <c r="D22" i="7"/>
  <c r="E22" i="7"/>
  <c r="C22" i="7"/>
  <c r="D145" i="8"/>
  <c r="C465" i="8"/>
  <c r="D465" i="8"/>
  <c r="C145" i="8"/>
  <c r="G467" i="8" l="1"/>
  <c r="G81" i="7"/>
</calcChain>
</file>

<file path=xl/sharedStrings.xml><?xml version="1.0" encoding="utf-8"?>
<sst xmlns="http://schemas.openxmlformats.org/spreadsheetml/2006/main" count="519" uniqueCount="500">
  <si>
    <t>341.00 · INTEREST EARNINGS</t>
  </si>
  <si>
    <t>355.02 · Liquid Fuels Money from State</t>
  </si>
  <si>
    <t>REVENUE</t>
  </si>
  <si>
    <t>EXPENSES</t>
  </si>
  <si>
    <t>Expense Total</t>
  </si>
  <si>
    <t>REVENUE TOTALS</t>
  </si>
  <si>
    <t>410.314 * Civil Serv. Legal Fees</t>
  </si>
  <si>
    <t>407.453 * Web Design and Service</t>
  </si>
  <si>
    <t>406.319 * Ordinance Codification</t>
  </si>
  <si>
    <t>402.00 * AUDITING SERVICES/FINANCIAL AD.</t>
  </si>
  <si>
    <t>2019 ACTUAL</t>
  </si>
  <si>
    <t>322.821 * Dumpster Permit</t>
  </si>
  <si>
    <t>322.822 * Sidewalk Closing Permit</t>
  </si>
  <si>
    <t>322.823 * No Parking Permit</t>
  </si>
  <si>
    <t>341.100 * Interest Gen. Fund FNB</t>
  </si>
  <si>
    <t>341.101 * Interest Fire Account FNB</t>
  </si>
  <si>
    <t>341.104 * Interest Fire Account PLGIT</t>
  </si>
  <si>
    <t>341.200 * MRM Dividends</t>
  </si>
  <si>
    <t>341.400 * MBS STD Dividends</t>
  </si>
  <si>
    <t>342.00 * RENTS AND ROYALTIES</t>
  </si>
  <si>
    <t>342.530 * Cell Tower Rental</t>
  </si>
  <si>
    <t>TOTAL 342.00 * RENTS AND ROYALTIES</t>
  </si>
  <si>
    <t>351.141 * American Recovery Plan Act</t>
  </si>
  <si>
    <t>351.00 * FEDERAL CAPITAL AND OPERATING GRANTS</t>
  </si>
  <si>
    <t>TOTAL 351.00 * FEDERAL CAPITAL AND OPER. GT.</t>
  </si>
  <si>
    <t>354.00 * STATE CAPITAL AND OPERATING GRANTS</t>
  </si>
  <si>
    <t>354.020 * State Pension Allocation</t>
  </si>
  <si>
    <t xml:space="preserve">354.151 * Misc. Grants </t>
  </si>
  <si>
    <t>354.150 * Keystone Grant</t>
  </si>
  <si>
    <t>354.152 * Demo Grant</t>
  </si>
  <si>
    <t>362.180 * Police Valley Med. Services</t>
  </si>
  <si>
    <t>362.181 * Police Solicitation Permits</t>
  </si>
  <si>
    <t>362.411 * Commercial Building Permits</t>
  </si>
  <si>
    <t>362.412 * Airbnb App/Inspection Fee</t>
  </si>
  <si>
    <t>362.450 * Occupancy Permits</t>
  </si>
  <si>
    <t>363.600 * Special Public Works Service</t>
  </si>
  <si>
    <t>363.650 * Storm Water Maint. Fee</t>
  </si>
  <si>
    <t>367.500 * Tree Plaques</t>
  </si>
  <si>
    <t>361.100 * Osborne Admin Services</t>
  </si>
  <si>
    <t>361.330 * Zoning Fees/Hearing</t>
  </si>
  <si>
    <t>361.570 * Sales Recycling Bins</t>
  </si>
  <si>
    <t>389.100 * Misc. Revenue</t>
  </si>
  <si>
    <t>389.300 * Health Insurance Reimburse.</t>
  </si>
  <si>
    <t>387.410 * General Donations</t>
  </si>
  <si>
    <t>392.008 * Transfer from Sewer</t>
  </si>
  <si>
    <t>392.009 * Transfer from PLGIT</t>
  </si>
  <si>
    <t>400.211 * Material &amp; Supplies</t>
  </si>
  <si>
    <t>400.215 * Postage</t>
  </si>
  <si>
    <t>400.326 * Equip Lease/Copier</t>
  </si>
  <si>
    <t>400.341 * Advertising</t>
  </si>
  <si>
    <t>400.420 * Dues/Subsc./Membership</t>
  </si>
  <si>
    <t>400.460 * Newly Elect. Official Training</t>
  </si>
  <si>
    <t>400.465 * Meetings &amp; Conferences</t>
  </si>
  <si>
    <t>400.466 * Engineer/MS4</t>
  </si>
  <si>
    <t>400.468 * Misc. Expense</t>
  </si>
  <si>
    <t>401.161 * FICA (Social Security)</t>
  </si>
  <si>
    <t>401.131 * Salary/Grant Writer</t>
  </si>
  <si>
    <t>401.142 * Salary - Staff</t>
  </si>
  <si>
    <t>401.156 * Health Ins/Vision/Dental</t>
  </si>
  <si>
    <t>401.162 * Unemp. Comp. Insurance</t>
  </si>
  <si>
    <t>401.157 * Health Savings Account</t>
  </si>
  <si>
    <t>401.160 * Pension/Retirement Plan</t>
  </si>
  <si>
    <t>401.164 * OT - Glen Osborne</t>
  </si>
  <si>
    <t>401.211 * Materials &amp; Supplies</t>
  </si>
  <si>
    <t>401.321 * Telephone/Internet</t>
  </si>
  <si>
    <t>401.340 * Printing</t>
  </si>
  <si>
    <t>401.420 * Dues, Subsc., Membership</t>
  </si>
  <si>
    <t>401.450 * Contracted Services</t>
  </si>
  <si>
    <t>401.465 * Meetings and Conferences</t>
  </si>
  <si>
    <t>402.300 * Annual Audit Services</t>
  </si>
  <si>
    <t>402.310 * Payroll Serv. Charge</t>
  </si>
  <si>
    <t>403.451 * Berkheimer LST Commission</t>
  </si>
  <si>
    <t>403.452 * Berkheimer BPT Commission</t>
  </si>
  <si>
    <t>403.454 * Misc. Expense</t>
  </si>
  <si>
    <t>401.467 * Misc. Expense</t>
  </si>
  <si>
    <t>401.466 * Medical Buy Back</t>
  </si>
  <si>
    <t>409.351 * Property/Liability Insurance</t>
  </si>
  <si>
    <t>409.450 * Contracted Services</t>
  </si>
  <si>
    <t>409.260 * Small tools &amp; Minor Equpt</t>
  </si>
  <si>
    <t>410.123 * Salary/FT Patrolman</t>
  </si>
  <si>
    <t>410.124 * Salary/PT</t>
  </si>
  <si>
    <t>410.156 * Health/Vision/Dental</t>
  </si>
  <si>
    <t>410.157 * Health Savings Account</t>
  </si>
  <si>
    <t>410.161 * Police FICA</t>
  </si>
  <si>
    <t>410.164 * Overtime/Special Detail</t>
  </si>
  <si>
    <t>410.165 * Longevity</t>
  </si>
  <si>
    <t>410.169 * Holiday Pay</t>
  </si>
  <si>
    <t>410.180 * Community Outreach</t>
  </si>
  <si>
    <t>410.191 * Uniform Allow. FT</t>
  </si>
  <si>
    <t>410.192 * Uniform Allow. PT</t>
  </si>
  <si>
    <t>410.193 * Bike Patrol Expense</t>
  </si>
  <si>
    <t>410.210 * Office Supplies</t>
  </si>
  <si>
    <t>410.213 * Camera/Lock System</t>
  </si>
  <si>
    <t>410.242 * Rifle Range</t>
  </si>
  <si>
    <t>410.260 * Small Tools &amp; Minor Equip.</t>
  </si>
  <si>
    <t>410.310 * Animal Services</t>
  </si>
  <si>
    <t>410.321 * Telephone</t>
  </si>
  <si>
    <t>410.420 * Dues, Subscrip. &amp; Membership</t>
  </si>
  <si>
    <t>410.450 * Contracted Services</t>
  </si>
  <si>
    <t>410.458 * Medical &amp; Physicals</t>
  </si>
  <si>
    <t>410.465 * Meetings &amp; Conference</t>
  </si>
  <si>
    <t>411.214 * Firehouse/Coupling</t>
  </si>
  <si>
    <t>411.231 * Vehicle Fuel</t>
  </si>
  <si>
    <t>411.235 * Vehicle Expense</t>
  </si>
  <si>
    <t>411.275 * Computer Software</t>
  </si>
  <si>
    <t>411.351 * Insurance</t>
  </si>
  <si>
    <t>411.460 * Training</t>
  </si>
  <si>
    <t>411.730 * Pumper Lease</t>
  </si>
  <si>
    <t>411.850 * Hydrant Fee</t>
  </si>
  <si>
    <t>411.352 * Firemans Relief</t>
  </si>
  <si>
    <t>413.122 * Code Enforcement Salary</t>
  </si>
  <si>
    <t>413.161 * FICA</t>
  </si>
  <si>
    <t>413.211 * Materials &amp; Supplies</t>
  </si>
  <si>
    <t>413.321 * Telephone Office</t>
  </si>
  <si>
    <t>413.455 * Blight Remediation</t>
  </si>
  <si>
    <t>413.529 * Postage/Advertising</t>
  </si>
  <si>
    <t>413.530 * Historic Review Commission</t>
  </si>
  <si>
    <t>414.122 * Zoning &amp; Code Salary</t>
  </si>
  <si>
    <t>414.156 * Health/Dental/Vision</t>
  </si>
  <si>
    <t>414.157 * Health Savings Account</t>
  </si>
  <si>
    <t>414.161 * FICA</t>
  </si>
  <si>
    <t>414.211 * Materials &amp; Supplies</t>
  </si>
  <si>
    <t>414.314 * ZHB Legal</t>
  </si>
  <si>
    <t>414.316 * ZHB Stenographer</t>
  </si>
  <si>
    <t>414.317 * Planning Commission</t>
  </si>
  <si>
    <t>414.320 * Zoning Ordinance</t>
  </si>
  <si>
    <t>430.141 * Salary - Foreman</t>
  </si>
  <si>
    <t>430.142 * Salaries</t>
  </si>
  <si>
    <t>430.156 * Health/Dental/Vision</t>
  </si>
  <si>
    <t>430.157 * Health Savings Account</t>
  </si>
  <si>
    <t>430.160 * Pension/Retirement</t>
  </si>
  <si>
    <t>430.161 * FICA</t>
  </si>
  <si>
    <t>430.164 * Overtime</t>
  </si>
  <si>
    <t>430.191 * Uniform Maintenance</t>
  </si>
  <si>
    <t>430.211 * Materials &amp; Supplies</t>
  </si>
  <si>
    <t>430.222 * Snow/Ice Materials/Sidewalks</t>
  </si>
  <si>
    <t>430.246 * Street Signs &amp; Markings</t>
  </si>
  <si>
    <t>430.260 * Small tools &amp; Minor Equip.</t>
  </si>
  <si>
    <t>430.321 * Telephone/Internet</t>
  </si>
  <si>
    <t>430.351 * Prop. Liability Insurnace</t>
  </si>
  <si>
    <t>430.367 * Refuse Removal</t>
  </si>
  <si>
    <t>430.372 * Equipment Repairs</t>
  </si>
  <si>
    <t>430.384 * Equipment Rental</t>
  </si>
  <si>
    <t>430.450 * Contracted Services</t>
  </si>
  <si>
    <t>430.731 * Capital Constuction Building</t>
  </si>
  <si>
    <t>430.740 * Public Works Equipment</t>
  </si>
  <si>
    <t>430.760 * Public Works Vehicles</t>
  </si>
  <si>
    <t>433.211 * Material/Electrical/Supplies</t>
  </si>
  <si>
    <t>433.321 * Internet</t>
  </si>
  <si>
    <t>433.361 * Traffic Signals Electric</t>
  </si>
  <si>
    <t>433.450 * Contract. Serv., Maint. &amp; Repairs</t>
  </si>
  <si>
    <t>435.211 * Materials &amp; Supplies</t>
  </si>
  <si>
    <t>435.373 * Repairs &amp; Maintenance</t>
  </si>
  <si>
    <t>436.244 * Storm Sewer Repair/Maint</t>
  </si>
  <si>
    <t>438.245 * Street Materials</t>
  </si>
  <si>
    <t>438.247 * ADA Ramps and Misc.</t>
  </si>
  <si>
    <t>445.131 * Salary/Pkg Enforcement</t>
  </si>
  <si>
    <t>445.161 * FICA</t>
  </si>
  <si>
    <t>430.248 * Water/Garage</t>
  </si>
  <si>
    <t>454.211 * Materials/Supplies</t>
  </si>
  <si>
    <t>454.450 * Contracted Services/Repairs</t>
  </si>
  <si>
    <t>454.247 * Park Plantings/Broad St.</t>
  </si>
  <si>
    <t>454.351 * Prop. Liab Insurance</t>
  </si>
  <si>
    <t>454.361 * Electric</t>
  </si>
  <si>
    <t>454.366 * Water</t>
  </si>
  <si>
    <t>454.493 * Shelter Refunds</t>
  </si>
  <si>
    <t>454.610 * Construction/Equipment</t>
  </si>
  <si>
    <t>454.611 *  Misc. Expense</t>
  </si>
  <si>
    <t>455.211 * Materials &amp; Supplies</t>
  </si>
  <si>
    <t>455.455 * Plantings</t>
  </si>
  <si>
    <t>455.457 * Arborist Services</t>
  </si>
  <si>
    <t>455.999 * Misc. Expense</t>
  </si>
  <si>
    <t>459.540 * Donation/Contributions</t>
  </si>
  <si>
    <t>459.545 * Light Up Night Expenses</t>
  </si>
  <si>
    <t>403.301 * Real Estate Tax Refunds</t>
  </si>
  <si>
    <t>403.302 * Tax Refunds - Vol. Fire</t>
  </si>
  <si>
    <t>459.546 * Military Banners</t>
  </si>
  <si>
    <t>492.034 * Transfer to Sewer</t>
  </si>
  <si>
    <t>362.211 * HVHS Pilot - Police Portion</t>
  </si>
  <si>
    <t>362.213 * HVHS Pilot - Fire Portion</t>
  </si>
  <si>
    <t>438.310 * Street Paving Prior Year</t>
  </si>
  <si>
    <t>438.660 * Engineering</t>
  </si>
  <si>
    <t>322.824 * Demo Permit</t>
  </si>
  <si>
    <t>322.825 * Driveway Permit</t>
  </si>
  <si>
    <t>361.200 * Union Aid Reimbursement</t>
  </si>
  <si>
    <t>355.120 * Foreign Casualty Tax/Firemans</t>
  </si>
  <si>
    <t>361.410 * Lien Letters</t>
  </si>
  <si>
    <t>362.212 * HVHS Pilot - PW Portion</t>
  </si>
  <si>
    <t>362.410 * Residential/Comm. Building Permits</t>
  </si>
  <si>
    <t>367.501 * Tree Donations/Planting</t>
  </si>
  <si>
    <t>410.740 * Major Equipment-Vehicle</t>
  </si>
  <si>
    <t>401.143 * LGA Intern Salary</t>
  </si>
  <si>
    <t>404.311 * Special Legal Defense</t>
  </si>
  <si>
    <t>410.166 * Officer In Charge</t>
  </si>
  <si>
    <t>411.450 * Contracted Services/SB fee</t>
  </si>
  <si>
    <t>414.160 * Pension/401 A</t>
  </si>
  <si>
    <t>414.215 * Postage/Advertising</t>
  </si>
  <si>
    <t>410.167 * Shift Differential</t>
  </si>
  <si>
    <t>430.231 * Vehicle Fuel/Gas/Diesel</t>
  </si>
  <si>
    <t>438.246 * Street Paving</t>
  </si>
  <si>
    <t>438*248 * Misc. Construction Projects</t>
  </si>
  <si>
    <t>430.140 * Director of Public Works</t>
  </si>
  <si>
    <t>455.300 * Shade Tree Commission</t>
  </si>
  <si>
    <t>459.999 * Misc. Expenses/Earth Day</t>
  </si>
  <si>
    <t>364.131 * GO &amp; Haysville Debt Svc.</t>
  </si>
  <si>
    <t>364.132 * Aleppo Debt Svc.</t>
  </si>
  <si>
    <t>2020 ACTUAL</t>
  </si>
  <si>
    <t>2021 ACTUAL</t>
  </si>
  <si>
    <t>445.165 * Credit Card Fees</t>
  </si>
  <si>
    <t>445.166 * Meter Feeder Fees</t>
  </si>
  <si>
    <t>445.156 * Health/Dental/Vision</t>
  </si>
  <si>
    <t>445.157 * Health Savings Account</t>
  </si>
  <si>
    <t>445.160 * Pension/Retirement</t>
  </si>
  <si>
    <t>445.167 * Office Expenses</t>
  </si>
  <si>
    <t>445.168 * Telephone/Cell</t>
  </si>
  <si>
    <t>445.169 * Uniforms</t>
  </si>
  <si>
    <t>445.170 * Conference/Meetings</t>
  </si>
  <si>
    <t>445.171 * Misc. Expenses</t>
  </si>
  <si>
    <t>401.240 * Operating Supplies/Water Cooler</t>
  </si>
  <si>
    <t>404.400 * Civil Service Legal Fees</t>
  </si>
  <si>
    <t>411.327 * Radio Equip/Maint.</t>
  </si>
  <si>
    <t>455.450 * Tree Removal</t>
  </si>
  <si>
    <t>455.452 * Tree Maintenance/trimming</t>
  </si>
  <si>
    <t>389.105 * Military Banner</t>
  </si>
  <si>
    <t>445.172 * Repairs and Maintenance</t>
  </si>
  <si>
    <t>Balance Forward</t>
  </si>
  <si>
    <t>Parking Auth. Balance Borough Forward</t>
  </si>
  <si>
    <t>445.173 * Meter System</t>
  </si>
  <si>
    <t>301.00 * REAL PROPERTY TAXES</t>
  </si>
  <si>
    <t>301.100 * Real Est. Current</t>
  </si>
  <si>
    <t>301.200 * Real Est. Delinq.</t>
  </si>
  <si>
    <t>309-310.00 * LOCAL TAX (ACT 511 TAXES)</t>
  </si>
  <si>
    <t>310.100 * Real Est. Transfer Tax</t>
  </si>
  <si>
    <t>309.100 * RAD Tax</t>
  </si>
  <si>
    <t>310.210 * Earned Income Tax - Current</t>
  </si>
  <si>
    <t>310.220 * Earned Income Tax Delinquent</t>
  </si>
  <si>
    <t>310.360 * BPT - Current Year</t>
  </si>
  <si>
    <t xml:space="preserve">310.380 * BPT - Delinquent </t>
  </si>
  <si>
    <t>310.510 * LST RECEIPTS  Current</t>
  </si>
  <si>
    <t>310.520 * LST RECEIPTS  Delinquent</t>
  </si>
  <si>
    <t>321.00 * BUSINESS LICENSES AND FINES</t>
  </si>
  <si>
    <t>321.700 * Amusement  Devices Permits</t>
  </si>
  <si>
    <t>321.701 * Film Production Permits</t>
  </si>
  <si>
    <t>321.800 * Cable Television Fran</t>
  </si>
  <si>
    <t>322.800 * Street Opening Permits</t>
  </si>
  <si>
    <t>322.820 * Grading &amp; Dumping Permits</t>
  </si>
  <si>
    <t>331.00 * FINES AND FORFEITS</t>
  </si>
  <si>
    <t>331.100 * Vehicle Code Violation/State Fines</t>
  </si>
  <si>
    <t>331.110 * Parking Violation Fines/Police</t>
  </si>
  <si>
    <t>331.120 * Non-Traffic Citations/Code</t>
  </si>
  <si>
    <t xml:space="preserve">341.00 * INTEREST EARNINGS </t>
  </si>
  <si>
    <t>341.102 * Interest Gen. Fund PLGIT</t>
  </si>
  <si>
    <t>341.103 * Interest Capital Improve PLGIT</t>
  </si>
  <si>
    <t>Total 341.00 * INTEREST EARNINGS</t>
  </si>
  <si>
    <t>342.100 * Rental of Property (Theater)</t>
  </si>
  <si>
    <t>355.010 * PURTA</t>
  </si>
  <si>
    <t>355.080 * Alcohol Beverage Tax</t>
  </si>
  <si>
    <t>355.300 * Marcellus Shale/Act 13</t>
  </si>
  <si>
    <t>355.00 * STATE SHARED REV. &amp; ENTITLEMENT</t>
  </si>
  <si>
    <t>361.00 * CHARGES FOR SERVICE</t>
  </si>
  <si>
    <t>363.00 * PARKING/HIGHWAYS/STREETS</t>
  </si>
  <si>
    <t>363.220 * Parking Revenue - Credit Card</t>
  </si>
  <si>
    <t>363.240 * Parking Revenue - Cash</t>
  </si>
  <si>
    <t>363.250 * Parking Revenue - Lease/Permits</t>
  </si>
  <si>
    <t>363.280 * NSF Recovery</t>
  </si>
  <si>
    <t>363.270 * Meter Feeder - Revenue</t>
  </si>
  <si>
    <t>367.400 * Park Shelter Fees</t>
  </si>
  <si>
    <t>367.00 * RECREATION</t>
  </si>
  <si>
    <t>387.00 * CONTRIBUTIONS AND DONATIONS FROM PRIVATE SOURCES</t>
  </si>
  <si>
    <t>387.100 * Light Up Night Contributions</t>
  </si>
  <si>
    <t>389.00 * MISCELLANEOUS REVENUE</t>
  </si>
  <si>
    <t>389.301 * LGA Intern Grant Reimb.</t>
  </si>
  <si>
    <t>392.00 * INTERFUND OPERATING TRANSFERS</t>
  </si>
  <si>
    <t>400.00 * LEGISLATIVE BODY</t>
  </si>
  <si>
    <t>400.467 * Bonds - Admin., BOC</t>
  </si>
  <si>
    <t>401.00 * GOVERNMENT EXECUTIVE</t>
  </si>
  <si>
    <t>401.121 * Manager Salary</t>
  </si>
  <si>
    <t>403.162 * Tax Collector FICA</t>
  </si>
  <si>
    <t>403.450 * Jordan Tax R/E Commission</t>
  </si>
  <si>
    <t>403.453 * ANTCC Dues</t>
  </si>
  <si>
    <t>403.00 * TAX COLLECTOR EXPENSE</t>
  </si>
  <si>
    <t>404.310 * Legal Fees/Retainer</t>
  </si>
  <si>
    <t>404.317 * Insurance Deductable</t>
  </si>
  <si>
    <t>404.318 * Solicitor Fees - Other</t>
  </si>
  <si>
    <t>404.00 * SOLICITOR FEES</t>
  </si>
  <si>
    <t>406.00 * GENERAL GOVERNMENT</t>
  </si>
  <si>
    <t>407.00 * IT COMPUTER SERVICE</t>
  </si>
  <si>
    <t>407.213 * Computer Supplies</t>
  </si>
  <si>
    <t>407.310 * Computer Prof. Serv. &amp; IT</t>
  </si>
  <si>
    <t>408.00 * ENGINEERING SERVICE</t>
  </si>
  <si>
    <t>408.310 * Other Engineering</t>
  </si>
  <si>
    <t>409.142 * Salary Cleaning Person</t>
  </si>
  <si>
    <t>409.161 * Cleaning FICA</t>
  </si>
  <si>
    <t>409.226 * Cleaning Mat. &amp; Supplies</t>
  </si>
  <si>
    <t>409.362 * Building Gas Expense</t>
  </si>
  <si>
    <t>409.366 * Building Water Bill</t>
  </si>
  <si>
    <t>409.373 * Bldg. Repairs and Maintenance</t>
  </si>
  <si>
    <t>409.740 * Major Equipment</t>
  </si>
  <si>
    <t>410.00 * PUBLIC PROTECTION-POLICE</t>
  </si>
  <si>
    <t>410.121 * Salary Police Chief</t>
  </si>
  <si>
    <t>410.122 * Salary Sergeants</t>
  </si>
  <si>
    <t>410.168 * Court Fees</t>
  </si>
  <si>
    <t>410.270 * Information &amp; Tech.</t>
  </si>
  <si>
    <t>410.351 * Prop. &amp; Liability Ins.</t>
  </si>
  <si>
    <t>410.750 * Minor Equipment</t>
  </si>
  <si>
    <t>411.00 * FIRE DEPARTMENT</t>
  </si>
  <si>
    <t>411.163 * Workers Comp Fire</t>
  </si>
  <si>
    <t>411.361 * Electric</t>
  </si>
  <si>
    <t>411.373 * Repairs &amp; Maint/Bldgs</t>
  </si>
  <si>
    <t>412.00 * EMS</t>
  </si>
  <si>
    <t>412.290 * QV Ambulance Authority</t>
  </si>
  <si>
    <t>413.00 * UCC/CODE ENFORCEMENT</t>
  </si>
  <si>
    <t>414.00 * PLANNING, ZONING &amp; BUILDING</t>
  </si>
  <si>
    <t>414.530 * State Fees for Building Permits</t>
  </si>
  <si>
    <t>414.454 * Misc. Expense</t>
  </si>
  <si>
    <t>415.00 * EMERGENCY MANAGEMENT</t>
  </si>
  <si>
    <t>415.454 * EMC Costs</t>
  </si>
  <si>
    <t>430.00 * ROAD DEPARTMENT - PUBLIC WORKS</t>
  </si>
  <si>
    <t>434.451 * Street Lighting Maint./Poles</t>
  </si>
  <si>
    <t>430.730 * Equipment Lease/Backhoe</t>
  </si>
  <si>
    <t>430.324 * Cell Phone/Foreman</t>
  </si>
  <si>
    <t xml:space="preserve">435.00 * SIDEWALKS &amp; CROSSWALKS </t>
  </si>
  <si>
    <t>Total 436-438.00 * STORM SEWERS/MAINT ROAD/BRIDGES</t>
  </si>
  <si>
    <t xml:space="preserve">445.00 * METERED PARKING </t>
  </si>
  <si>
    <t>445.311 * Parking Misc. Expense</t>
  </si>
  <si>
    <t>454.00 * RECREATION/PARKS</t>
  </si>
  <si>
    <t>455.00 * SHADE TREE</t>
  </si>
  <si>
    <t>459.00 * RECREATION CULTURE</t>
  </si>
  <si>
    <t>465.00 * PROJECTS</t>
  </si>
  <si>
    <t>471.00 * DEBT PRINCIPAL</t>
  </si>
  <si>
    <t>471.311 * Principal for Land Purchase</t>
  </si>
  <si>
    <t>472.311 * Interest for Land Purchase</t>
  </si>
  <si>
    <t>481.00 * EMPLOYER PAID BENEFITS</t>
  </si>
  <si>
    <t>481.190 * Pension MMO</t>
  </si>
  <si>
    <t>481.194 * Unemployment Comp</t>
  </si>
  <si>
    <t>481.195 * Workers Comp</t>
  </si>
  <si>
    <t>492.00 * INTERFUND OPERATING TRANSFERS</t>
  </si>
  <si>
    <t>445.164 * Hosting Fee/Meter Read/Flowbird</t>
  </si>
  <si>
    <t>411.211 * Materials &amp; Supplies</t>
  </si>
  <si>
    <t>411.321 * Telephones</t>
  </si>
  <si>
    <t>410.126 * Police Secretary</t>
  </si>
  <si>
    <t>465.319 * Ordinance Updates</t>
  </si>
  <si>
    <t>465.318 * Bike Racks</t>
  </si>
  <si>
    <t>465.317 * Charging Stations</t>
  </si>
  <si>
    <t>465.100 * Crescent Wall Phase 2</t>
  </si>
  <si>
    <t>465.320 * Building HVAC-Keystone Grant</t>
  </si>
  <si>
    <t>411.901 * Turnout gear</t>
  </si>
  <si>
    <t>454.143 * Event Planner</t>
  </si>
  <si>
    <t>410.127 * Police Analyst</t>
  </si>
  <si>
    <t>364.00 SANITATION</t>
  </si>
  <si>
    <t xml:space="preserve">2020 ACTUAL </t>
  </si>
  <si>
    <t xml:space="preserve">2021 ACTUAL </t>
  </si>
  <si>
    <t>EXPENSE TOTAL</t>
  </si>
  <si>
    <t>REVENUE TOTAL</t>
  </si>
  <si>
    <t>362.150 * Police Services - Osborne</t>
  </si>
  <si>
    <t>321.620 * Tree Expert License</t>
  </si>
  <si>
    <t>362.193 * Fire Contract - Edgeworth</t>
  </si>
  <si>
    <t>362.451 * Fire and Life Safety Inspection</t>
  </si>
  <si>
    <t>362.00 * PUBLIC SAFETY/POLICE/FIRE/BUILDING</t>
  </si>
  <si>
    <t>363.260 * Meter Feeder - Fines/Upsafety</t>
  </si>
  <si>
    <t>TOTAL 301.00 * REAL PROPERTY TAXES</t>
  </si>
  <si>
    <t>TOTAL 309-310.00 * LOCAL TAX (ACT 511 TAXES)</t>
  </si>
  <si>
    <t>TOTAL 321.00 * BUSINESS LICENSES AND FINES</t>
  </si>
  <si>
    <t>TOTAL 322.00 * NON-BUSINESS LICENSES AND PERMITS</t>
  </si>
  <si>
    <t>322.00 * NON-BUSINESS LICENSES AND PERMITS</t>
  </si>
  <si>
    <t>TOTAL 331.00 * FINES AND FORFEITS</t>
  </si>
  <si>
    <t>TOTAL 354.00 * STATE CAPITAL AND OPER. GRANTS</t>
  </si>
  <si>
    <t>TOTAL 355.00 * STATE SHARED REV. &amp; ENTITLEMENT</t>
  </si>
  <si>
    <t>TOTAL 361.00 * CHARGES FOR SERVICE</t>
  </si>
  <si>
    <t>362.210 * Fire Contract - Osborne</t>
  </si>
  <si>
    <t>TOTAL 362.00 * PUBLIC SAFETY POLICE/FIRE/BLDG</t>
  </si>
  <si>
    <t>363.200 * Parking Fines - Current - 5 days</t>
  </si>
  <si>
    <t>363.210 * Parking Fines - Delinquent + 5 days</t>
  </si>
  <si>
    <t>362.200 * Fire Contract - Haysville</t>
  </si>
  <si>
    <t>TOTAL 363.00 * PARKING/HIGHWAYS/STREETS</t>
  </si>
  <si>
    <t>TOTAL 367.00 * RECREATION</t>
  </si>
  <si>
    <t>TOTAL 387.00 * CONTRIBUTIONS AND DONATIONS</t>
  </si>
  <si>
    <t>TOTAL 389.00 * MISCELLANEOUS REVENUE</t>
  </si>
  <si>
    <t>TOTAL 392.00 * INTERFUND OPERATING TRANSFERS</t>
  </si>
  <si>
    <t>PRIOR YEAR FUND BALANCE</t>
  </si>
  <si>
    <t>TOTAL PRIOR YEAR FUND BALANCE</t>
  </si>
  <si>
    <t>TOTAL 400.00 * LEGISLATIVE BODY</t>
  </si>
  <si>
    <t>401.151 * Life/Accid/STD &amp; LTD Dist</t>
  </si>
  <si>
    <t>TOTAL 401.00 * GOVERNMENT EXECUTIVE</t>
  </si>
  <si>
    <t>TOTAL 402.00 * AUDITING SERVICES/FINANCIAL AD.</t>
  </si>
  <si>
    <t xml:space="preserve">TOTAL 403.00 * TAX COLLECTOR EXPENSE </t>
  </si>
  <si>
    <t>TOTAL 404.00 * SOLICITOR FEES</t>
  </si>
  <si>
    <t>TOTAL 406.00 * GENERAL GOVERNMENT</t>
  </si>
  <si>
    <t>TOTAL 407.00 * IT COMPUTER SERVICE</t>
  </si>
  <si>
    <t>TOTAL 408.00 * ENGINEERING SERVICE</t>
  </si>
  <si>
    <t>TOTAL 409.00 * MUNICIPAL BUILDING EXPENSE</t>
  </si>
  <si>
    <t>409.00 * MUNICIPAL BUILDING EXPENSE</t>
  </si>
  <si>
    <t>430.151 * Life/Accid/STD &amp; LTD Dist</t>
  </si>
  <si>
    <t>TOTAL 410.00 * PUBLIC PROTECTION-POLICE</t>
  </si>
  <si>
    <t>TOTAL 411.00 * FIRE DEPARTMENT</t>
  </si>
  <si>
    <t>TOTAL 412.00 * EMS</t>
  </si>
  <si>
    <t>TOTAL 413.00 * CODE ENFORCEMENT</t>
  </si>
  <si>
    <t>TOTAL 414.00 * PLANNING, ZONING &amp; BUILDING</t>
  </si>
  <si>
    <t>TOTAL 415.00 * EMERGENCY MANAGEMENT</t>
  </si>
  <si>
    <t>TOTAL 430.00 * ROAD DEPARTMENT- PUBLIC WORKS</t>
  </si>
  <si>
    <t>433 - 434.00 * TRAFFIC CONTROL DEVICES/STREET LIGHTING MAINTENANCE</t>
  </si>
  <si>
    <t>TOTAL 433-434.00 * TRAFFIC CONTROL/STREET LGT</t>
  </si>
  <si>
    <t>TOTAL 435.00 * SIDEWALKS AND CROSSWALKS</t>
  </si>
  <si>
    <t>436-438.00 * STORM SEWERS/MAINT AND REPAIRS OF ROAD AND BRIDGES</t>
  </si>
  <si>
    <t>445.151 * Life/Accid/STD &amp; LTD Dist</t>
  </si>
  <si>
    <t>TOTAL 445.00 * METERED PARKING</t>
  </si>
  <si>
    <t>TOTAL 454.00 * RECREATION/PARKS</t>
  </si>
  <si>
    <t>TOTAL 455.00 * SHADE TREE</t>
  </si>
  <si>
    <t>TOTAL 459.00 * RECREATION CULTURE</t>
  </si>
  <si>
    <t>TOTAL 465.00 * PROJECTS</t>
  </si>
  <si>
    <t>TOTAL 471.00 * DEBT PRINCIPAL</t>
  </si>
  <si>
    <t>472.00 * DEBT INTEREST</t>
  </si>
  <si>
    <t>TOTAL 472.00 * DEBT INTEREST</t>
  </si>
  <si>
    <t>TOTAL 481.00 * EMPLOYER PAID BENEFITS</t>
  </si>
  <si>
    <t>TOTAL 492.00 * INTERFUND OPERATING TRANSFERS</t>
  </si>
  <si>
    <t>430.234 * Vehicle Maint./Parts/Tires</t>
  </si>
  <si>
    <t>430.247 * Misc. Expense/Other Hway Exp.</t>
  </si>
  <si>
    <t>362.110 · Police Reports - Copies</t>
  </si>
  <si>
    <t>492.033 * Transfer to CR #4/Fire Account</t>
  </si>
  <si>
    <t>362.151 * Police Special Serv. Reimb.</t>
  </si>
  <si>
    <t>341.22 * Interest Sewer PLGIT</t>
  </si>
  <si>
    <t>TOTAL 341.00 * INTEREST EARNINGS</t>
  </si>
  <si>
    <t>341.03 * Interest Sewer FNB</t>
  </si>
  <si>
    <t>364.110 * Sewer Taps</t>
  </si>
  <si>
    <t>364.120 * Sewer Consumption</t>
  </si>
  <si>
    <t xml:space="preserve">364.130 * Sew Boro Debt Service </t>
  </si>
  <si>
    <t>364.900 * Dye Test Certification</t>
  </si>
  <si>
    <t>364.00 * Sanitation - Other</t>
  </si>
  <si>
    <t>TOTAL 364.00 * SANITATION</t>
  </si>
  <si>
    <t>CASH BALANCE FORWARD</t>
  </si>
  <si>
    <t>429.000 * SEWER EXPENSE</t>
  </si>
  <si>
    <t>429.122 * Salary Supervisor</t>
  </si>
  <si>
    <t>429.142 * Salaries</t>
  </si>
  <si>
    <t>429.151 * Life/Accident/STD &amp; LTD</t>
  </si>
  <si>
    <t>429.164 * Overtime</t>
  </si>
  <si>
    <t>429.191 * Uniform Maintenance</t>
  </si>
  <si>
    <t>429.192 * FICA</t>
  </si>
  <si>
    <t>429.196 * Health Ins/Vision/Dental</t>
  </si>
  <si>
    <t>429.197 * Pension/Retirement</t>
  </si>
  <si>
    <t>429.198 * Health Saving Account</t>
  </si>
  <si>
    <t>429.162 * Unemployment Comp Ins</t>
  </si>
  <si>
    <t>429.163 * Worker Comp Ins</t>
  </si>
  <si>
    <t>429.212 * Other Expense</t>
  </si>
  <si>
    <t>429.222 * Chemicals</t>
  </si>
  <si>
    <t>429.225 * Lab, Mt'l &amp;Supplies</t>
  </si>
  <si>
    <t>429.235 * Vehicle Expense</t>
  </si>
  <si>
    <t>426.260 * Small Tools &amp; Minor Equip</t>
  </si>
  <si>
    <t>429.311 * Sewer Billing Services</t>
  </si>
  <si>
    <t>429.313 * Engineering Services</t>
  </si>
  <si>
    <t>429.314 * Licenses &amp; Permits</t>
  </si>
  <si>
    <t>429.321 * Telephone/Internet</t>
  </si>
  <si>
    <t>429.330 * Auto Allowance</t>
  </si>
  <si>
    <t>429.351 * Property/Liability Ins</t>
  </si>
  <si>
    <t>429.361 * Electricity</t>
  </si>
  <si>
    <t>429.362 * Gas</t>
  </si>
  <si>
    <t>429.365 * Sludge Disposal</t>
  </si>
  <si>
    <t>429.366 * Water</t>
  </si>
  <si>
    <t>429.374 * Repairs/Maint Plant</t>
  </si>
  <si>
    <t>429.420 * Dues, Subs, &amp; Memb.</t>
  </si>
  <si>
    <t>429.450 * Contracted Services</t>
  </si>
  <si>
    <t>429.451 * Contracted Maint &amp; Repairs</t>
  </si>
  <si>
    <t>429.460 * Training</t>
  </si>
  <si>
    <t>429.910 * Sewer Rehabilitation</t>
  </si>
  <si>
    <t>429.911 * Pump Station Maintenance</t>
  </si>
  <si>
    <t>429.912 * SCADA System</t>
  </si>
  <si>
    <t xml:space="preserve"> 429.913 * Corrective Action Plan Comp.</t>
  </si>
  <si>
    <t>TOTAL 429.000 · SEWER EXPENSE</t>
  </si>
  <si>
    <t>471.012 * Series 2012 Principal</t>
  </si>
  <si>
    <t>471.014 * Series 2014 A Principal</t>
  </si>
  <si>
    <t>471.020 * Series 2020 Principal</t>
  </si>
  <si>
    <t>472.00 DEBT INTEREST</t>
  </si>
  <si>
    <t>472.012 * Series 2012 Interest</t>
  </si>
  <si>
    <t>472.013 * Series 2014 A Interest</t>
  </si>
  <si>
    <t>472.020 * Series 2020 Interest</t>
  </si>
  <si>
    <t>492.00 * INTERFUND OPERATING EXPENSES</t>
  </si>
  <si>
    <t>TOTAL 492.00 * INTERFUND OPERATING EXPENSES</t>
  </si>
  <si>
    <t>492.001 * Transfer to General Fund</t>
  </si>
  <si>
    <t>341.00 * INTEREST EARNINGS</t>
  </si>
  <si>
    <t>341.100 * Interest FNB</t>
  </si>
  <si>
    <t>TOTAL 355.00 * State Shared Rev. &amp; Ent.</t>
  </si>
  <si>
    <t>432.610 * Liquid Fuels Salt Purchase</t>
  </si>
  <si>
    <t>432.000 * WINTER MAINT. SNOW REMOVAL</t>
  </si>
  <si>
    <t>TOTAL 432.000 * WINTER MAINT. SNOW REMOVAL</t>
  </si>
  <si>
    <t>434.000 * STREET LIGHTING</t>
  </si>
  <si>
    <t>434.361 * Liquid Fuels Street Lighting</t>
  </si>
  <si>
    <t>434.362 * Street Lighting - Maintenance</t>
  </si>
  <si>
    <t>355.00 * State Shared Rev. &amp; Ent.</t>
  </si>
  <si>
    <t>TOTAL 341.00 INTEREST EARNINGS</t>
  </si>
  <si>
    <t>341.110 * Interest PLGIT Liq. Fuels</t>
  </si>
  <si>
    <t>TOTAL 434.000 * STREET LIGHTING</t>
  </si>
  <si>
    <t>413.420 * Clear Gov. Subscription</t>
  </si>
  <si>
    <t>414.151 * Life/Accid/STD &amp; LTD Dist</t>
  </si>
  <si>
    <t>410.235 * Vehicle Expense/</t>
  </si>
  <si>
    <t>2022 ACTUAL</t>
  </si>
  <si>
    <t>362.215 * Fire Reserve Fees - Osborne</t>
  </si>
  <si>
    <t xml:space="preserve">2022 ACTUAL </t>
  </si>
  <si>
    <t>403.121 * Tax Collector Wages</t>
  </si>
  <si>
    <t>409.361 * Builling Electric</t>
  </si>
  <si>
    <t>2023 BUDGET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</si>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</sst>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6" fillId="0" borderId="0" applyFont="0" applyFill="0" applyBorder="0" applyAlignment="0" applyProtection="0"/>
  </cellStyleXfs>
  <cellXfs count="329">
    <xf numFmtId="0" fontId="0" fillId="0" borderId="0" xfId="0"/>
    <xf numFmtId="0" fontId="2" fillId="0" borderId="0" xfId="0" applyFont="1"/>
    <xf numFmtId="49" fontId="2" fillId="0" borderId="1" xfId="0" applyNumberFormat="1" applyFont="1" applyBorder="1"/>
    <xf numFmtId="44" fontId="3" fillId="0" borderId="4" xfId="0" applyNumberFormat="1" applyFont="1" applyBorder="1"/>
    <xf numFmtId="49" fontId="2" fillId="0" borderId="0" xfId="0" applyNumberFormat="1" applyFont="1"/>
    <xf numFmtId="49" fontId="2" fillId="0" borderId="5" xfId="0" applyNumberFormat="1" applyFont="1" applyBorder="1"/>
    <xf numFmtId="49" fontId="2" fillId="0" borderId="4" xfId="0" applyNumberFormat="1" applyFont="1" applyBorder="1"/>
    <xf numFmtId="49" fontId="2" fillId="0" borderId="6" xfId="0" applyNumberFormat="1" applyFont="1" applyBorder="1"/>
    <xf numFmtId="44" fontId="3" fillId="0" borderId="0" xfId="2" applyFont="1" applyBorder="1"/>
    <xf numFmtId="49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9" fontId="2" fillId="2" borderId="0" xfId="0" applyNumberFormat="1" applyFont="1" applyFill="1"/>
    <xf numFmtId="44" fontId="7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/>
    <xf numFmtId="49" fontId="2" fillId="2" borderId="4" xfId="0" applyNumberFormat="1" applyFont="1" applyFill="1" applyBorder="1"/>
    <xf numFmtId="0" fontId="0" fillId="2" borderId="0" xfId="0" applyFill="1"/>
    <xf numFmtId="0" fontId="1" fillId="0" borderId="4" xfId="0" applyFont="1" applyBorder="1"/>
    <xf numFmtId="0" fontId="7" fillId="0" borderId="0" xfId="0" applyFont="1"/>
    <xf numFmtId="49" fontId="2" fillId="0" borderId="8" xfId="0" applyNumberFormat="1" applyFont="1" applyBorder="1"/>
    <xf numFmtId="0" fontId="0" fillId="0" borderId="14" xfId="0" applyBorder="1"/>
    <xf numFmtId="165" fontId="7" fillId="0" borderId="0" xfId="0" applyNumberFormat="1" applyFont="1"/>
    <xf numFmtId="49" fontId="2" fillId="0" borderId="23" xfId="0" applyNumberFormat="1" applyFont="1" applyBorder="1"/>
    <xf numFmtId="44" fontId="3" fillId="0" borderId="3" xfId="2" applyFont="1" applyFill="1" applyBorder="1"/>
    <xf numFmtId="165" fontId="3" fillId="0" borderId="20" xfId="0" applyNumberFormat="1" applyFont="1" applyBorder="1"/>
    <xf numFmtId="165" fontId="3" fillId="0" borderId="20" xfId="2" applyNumberFormat="1" applyFont="1" applyBorder="1"/>
    <xf numFmtId="165" fontId="3" fillId="0" borderId="4" xfId="2" applyNumberFormat="1" applyFont="1" applyBorder="1"/>
    <xf numFmtId="165" fontId="3" fillId="0" borderId="1" xfId="0" applyNumberFormat="1" applyFont="1" applyBorder="1"/>
    <xf numFmtId="165" fontId="3" fillId="0" borderId="4" xfId="0" applyNumberFormat="1" applyFont="1" applyBorder="1"/>
    <xf numFmtId="165" fontId="7" fillId="0" borderId="4" xfId="0" applyNumberFormat="1" applyFont="1" applyBorder="1"/>
    <xf numFmtId="165" fontId="7" fillId="0" borderId="10" xfId="0" applyNumberFormat="1" applyFont="1" applyBorder="1"/>
    <xf numFmtId="165" fontId="3" fillId="0" borderId="3" xfId="0" applyNumberFormat="1" applyFont="1" applyBorder="1"/>
    <xf numFmtId="165" fontId="7" fillId="0" borderId="4" xfId="0" applyNumberFormat="1" applyFont="1" applyBorder="1" applyAlignment="1">
      <alignment horizontal="left"/>
    </xf>
    <xf numFmtId="165" fontId="7" fillId="0" borderId="3" xfId="0" applyNumberFormat="1" applyFont="1" applyBorder="1"/>
    <xf numFmtId="0" fontId="10" fillId="0" borderId="0" xfId="0" applyFont="1" applyAlignment="1">
      <alignment horizontal="left"/>
    </xf>
    <xf numFmtId="165" fontId="7" fillId="0" borderId="9" xfId="0" applyNumberFormat="1" applyFont="1" applyBorder="1"/>
    <xf numFmtId="165" fontId="7" fillId="0" borderId="23" xfId="0" applyNumberFormat="1" applyFont="1" applyBorder="1"/>
    <xf numFmtId="165" fontId="3" fillId="0" borderId="17" xfId="0" applyNumberFormat="1" applyFont="1" applyBorder="1"/>
    <xf numFmtId="165" fontId="3" fillId="2" borderId="4" xfId="0" applyNumberFormat="1" applyFont="1" applyFill="1" applyBorder="1"/>
    <xf numFmtId="165" fontId="3" fillId="2" borderId="1" xfId="0" applyNumberFormat="1" applyFont="1" applyFill="1" applyBorder="1"/>
    <xf numFmtId="165" fontId="3" fillId="0" borderId="1" xfId="2" applyNumberFormat="1" applyFont="1" applyBorder="1"/>
    <xf numFmtId="165" fontId="7" fillId="0" borderId="4" xfId="2" applyNumberFormat="1" applyFont="1" applyBorder="1"/>
    <xf numFmtId="165" fontId="7" fillId="0" borderId="1" xfId="2" applyNumberFormat="1" applyFont="1" applyBorder="1"/>
    <xf numFmtId="49" fontId="2" fillId="0" borderId="0" xfId="0" applyNumberFormat="1" applyFont="1" applyAlignment="1">
      <alignment horizontal="right"/>
    </xf>
    <xf numFmtId="44" fontId="10" fillId="0" borderId="0" xfId="2" applyFont="1" applyBorder="1"/>
    <xf numFmtId="165" fontId="7" fillId="2" borderId="1" xfId="2" applyNumberFormat="1" applyFont="1" applyFill="1" applyBorder="1"/>
    <xf numFmtId="165" fontId="3" fillId="2" borderId="1" xfId="2" applyNumberFormat="1" applyFont="1" applyFill="1" applyBorder="1"/>
    <xf numFmtId="165" fontId="7" fillId="0" borderId="19" xfId="0" applyNumberFormat="1" applyFont="1" applyBorder="1"/>
    <xf numFmtId="165" fontId="10" fillId="0" borderId="4" xfId="0" applyNumberFormat="1" applyFont="1" applyBorder="1"/>
    <xf numFmtId="165" fontId="3" fillId="2" borderId="3" xfId="0" applyNumberFormat="1" applyFont="1" applyFill="1" applyBorder="1"/>
    <xf numFmtId="0" fontId="16" fillId="0" borderId="0" xfId="0" applyFont="1"/>
    <xf numFmtId="165" fontId="7" fillId="0" borderId="1" xfId="2" applyNumberFormat="1" applyFont="1" applyBorder="1" applyAlignment="1">
      <alignment vertical="center"/>
    </xf>
    <xf numFmtId="165" fontId="3" fillId="0" borderId="1" xfId="2" applyNumberFormat="1" applyFont="1" applyFill="1" applyBorder="1"/>
    <xf numFmtId="165" fontId="3" fillId="0" borderId="14" xfId="2" applyNumberFormat="1" applyFont="1" applyFill="1" applyBorder="1"/>
    <xf numFmtId="44" fontId="1" fillId="0" borderId="6" xfId="2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9" fontId="2" fillId="0" borderId="15" xfId="0" applyNumberFormat="1" applyFont="1" applyBorder="1"/>
    <xf numFmtId="44" fontId="3" fillId="0" borderId="20" xfId="2" applyFont="1" applyFill="1" applyBorder="1"/>
    <xf numFmtId="44" fontId="7" fillId="0" borderId="0" xfId="2" applyFont="1" applyFill="1" applyBorder="1"/>
    <xf numFmtId="164" fontId="2" fillId="0" borderId="0" xfId="2" applyNumberFormat="1" applyFont="1" applyFill="1" applyBorder="1"/>
    <xf numFmtId="44" fontId="0" fillId="0" borderId="0" xfId="0" applyNumberFormat="1"/>
    <xf numFmtId="165" fontId="3" fillId="0" borderId="4" xfId="2" applyNumberFormat="1" applyFont="1" applyFill="1" applyBorder="1"/>
    <xf numFmtId="165" fontId="3" fillId="0" borderId="3" xfId="2" applyNumberFormat="1" applyFont="1" applyFill="1" applyBorder="1"/>
    <xf numFmtId="165" fontId="7" fillId="0" borderId="4" xfId="2" applyNumberFormat="1" applyFont="1" applyFill="1" applyBorder="1"/>
    <xf numFmtId="165" fontId="3" fillId="0" borderId="6" xfId="2" applyNumberFormat="1" applyFont="1" applyFill="1" applyBorder="1"/>
    <xf numFmtId="165" fontId="7" fillId="0" borderId="1" xfId="2" applyNumberFormat="1" applyFont="1" applyFill="1" applyBorder="1"/>
    <xf numFmtId="165" fontId="2" fillId="0" borderId="4" xfId="0" applyNumberFormat="1" applyFont="1" applyBorder="1"/>
    <xf numFmtId="165" fontId="3" fillId="0" borderId="20" xfId="2" applyNumberFormat="1" applyFont="1" applyFill="1" applyBorder="1"/>
    <xf numFmtId="165" fontId="7" fillId="0" borderId="9" xfId="2" applyNumberFormat="1" applyFont="1" applyFill="1" applyBorder="1"/>
    <xf numFmtId="165" fontId="0" fillId="0" borderId="0" xfId="0" applyNumberFormat="1"/>
    <xf numFmtId="165" fontId="7" fillId="0" borderId="3" xfId="2" applyNumberFormat="1" applyFont="1" applyFill="1" applyBorder="1"/>
    <xf numFmtId="165" fontId="7" fillId="0" borderId="10" xfId="2" applyNumberFormat="1" applyFont="1" applyFill="1" applyBorder="1"/>
    <xf numFmtId="165" fontId="3" fillId="0" borderId="4" xfId="2" applyNumberFormat="1" applyFont="1" applyFill="1" applyBorder="1" applyAlignment="1">
      <alignment vertical="center"/>
    </xf>
    <xf numFmtId="165" fontId="7" fillId="0" borderId="6" xfId="2" applyNumberFormat="1" applyFont="1" applyFill="1" applyBorder="1"/>
    <xf numFmtId="165" fontId="7" fillId="0" borderId="1" xfId="2" applyNumberFormat="1" applyFont="1" applyFill="1" applyBorder="1" applyAlignment="1"/>
    <xf numFmtId="165" fontId="14" fillId="0" borderId="1" xfId="2" applyNumberFormat="1" applyFont="1" applyFill="1" applyBorder="1"/>
    <xf numFmtId="165" fontId="7" fillId="0" borderId="2" xfId="0" applyNumberFormat="1" applyFont="1" applyBorder="1"/>
    <xf numFmtId="165" fontId="3" fillId="0" borderId="3" xfId="2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4" fontId="1" fillId="0" borderId="0" xfId="2" applyFont="1" applyFill="1" applyBorder="1" applyAlignment="1">
      <alignment horizontal="center" vertical="center" wrapText="1"/>
    </xf>
    <xf numFmtId="44" fontId="1" fillId="0" borderId="28" xfId="2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166" fontId="2" fillId="0" borderId="20" xfId="2" applyNumberFormat="1" applyFont="1" applyFill="1" applyBorder="1"/>
    <xf numFmtId="44" fontId="3" fillId="0" borderId="27" xfId="2" applyFont="1" applyFill="1" applyBorder="1"/>
    <xf numFmtId="165" fontId="7" fillId="0" borderId="1" xfId="2" applyNumberFormat="1" applyFont="1" applyFill="1" applyBorder="1" applyAlignment="1">
      <alignment vertical="center"/>
    </xf>
    <xf numFmtId="44" fontId="10" fillId="0" borderId="0" xfId="2" applyFont="1" applyFill="1" applyBorder="1"/>
    <xf numFmtId="165" fontId="1" fillId="0" borderId="22" xfId="0" applyNumberFormat="1" applyFont="1" applyBorder="1"/>
    <xf numFmtId="165" fontId="3" fillId="0" borderId="3" xfId="2" applyNumberFormat="1" applyFont="1" applyBorder="1"/>
    <xf numFmtId="165" fontId="2" fillId="0" borderId="28" xfId="0" applyNumberFormat="1" applyFont="1" applyBorder="1"/>
    <xf numFmtId="165" fontId="3" fillId="0" borderId="28" xfId="2" applyNumberFormat="1" applyFont="1" applyFill="1" applyBorder="1"/>
    <xf numFmtId="165" fontId="2" fillId="0" borderId="27" xfId="0" applyNumberFormat="1" applyFont="1" applyBorder="1"/>
    <xf numFmtId="165" fontId="3" fillId="0" borderId="27" xfId="2" applyNumberFormat="1" applyFont="1" applyFill="1" applyBorder="1"/>
    <xf numFmtId="165" fontId="10" fillId="0" borderId="17" xfId="2" applyNumberFormat="1" applyFont="1" applyBorder="1"/>
    <xf numFmtId="165" fontId="7" fillId="0" borderId="3" xfId="2" applyNumberFormat="1" applyFont="1" applyBorder="1"/>
    <xf numFmtId="165" fontId="10" fillId="0" borderId="17" xfId="0" applyNumberFormat="1" applyFont="1" applyBorder="1"/>
    <xf numFmtId="165" fontId="10" fillId="0" borderId="22" xfId="0" applyNumberFormat="1" applyFont="1" applyBorder="1"/>
    <xf numFmtId="165" fontId="10" fillId="0" borderId="30" xfId="0" applyNumberFormat="1" applyFont="1" applyBorder="1"/>
    <xf numFmtId="165" fontId="10" fillId="0" borderId="32" xfId="0" applyNumberFormat="1" applyFont="1" applyBorder="1"/>
    <xf numFmtId="165" fontId="10" fillId="0" borderId="33" xfId="0" applyNumberFormat="1" applyFont="1" applyBorder="1"/>
    <xf numFmtId="44" fontId="10" fillId="0" borderId="17" xfId="0" applyNumberFormat="1" applyFont="1" applyBorder="1"/>
    <xf numFmtId="165" fontId="10" fillId="0" borderId="17" xfId="0" applyNumberFormat="1" applyFont="1" applyBorder="1" applyAlignment="1">
      <alignment horizontal="right"/>
    </xf>
    <xf numFmtId="44" fontId="10" fillId="0" borderId="22" xfId="0" applyNumberFormat="1" applyFont="1" applyBorder="1"/>
    <xf numFmtId="0" fontId="1" fillId="0" borderId="0" xfId="0" applyFont="1" applyAlignment="1">
      <alignment horizontal="left"/>
    </xf>
    <xf numFmtId="165" fontId="10" fillId="0" borderId="0" xfId="0" applyNumberFormat="1" applyFont="1" applyAlignment="1">
      <alignment horizontal="right"/>
    </xf>
    <xf numFmtId="165" fontId="2" fillId="0" borderId="1" xfId="0" applyNumberFormat="1" applyFont="1" applyBorder="1"/>
    <xf numFmtId="165" fontId="14" fillId="0" borderId="20" xfId="2" applyNumberFormat="1" applyFont="1" applyFill="1" applyBorder="1"/>
    <xf numFmtId="165" fontId="7" fillId="0" borderId="27" xfId="2" applyNumberFormat="1" applyFont="1" applyFill="1" applyBorder="1"/>
    <xf numFmtId="165" fontId="7" fillId="0" borderId="26" xfId="2" applyNumberFormat="1" applyFont="1" applyFill="1" applyBorder="1"/>
    <xf numFmtId="165" fontId="1" fillId="0" borderId="27" xfId="2" applyNumberFormat="1" applyFont="1" applyFill="1" applyBorder="1" applyAlignment="1">
      <alignment horizontal="center" vertical="center" wrapText="1"/>
    </xf>
    <xf numFmtId="165" fontId="7" fillId="0" borderId="20" xfId="2" applyNumberFormat="1" applyFont="1" applyFill="1" applyBorder="1"/>
    <xf numFmtId="165" fontId="2" fillId="0" borderId="22" xfId="2" applyNumberFormat="1" applyFont="1" applyFill="1" applyBorder="1"/>
    <xf numFmtId="165" fontId="2" fillId="0" borderId="20" xfId="2" applyNumberFormat="1" applyFont="1" applyFill="1" applyBorder="1"/>
    <xf numFmtId="165" fontId="0" fillId="0" borderId="27" xfId="0" applyNumberFormat="1" applyBorder="1"/>
    <xf numFmtId="165" fontId="2" fillId="0" borderId="6" xfId="0" applyNumberFormat="1" applyFont="1" applyBorder="1"/>
    <xf numFmtId="165" fontId="0" fillId="0" borderId="28" xfId="0" applyNumberFormat="1" applyBorder="1"/>
    <xf numFmtId="165" fontId="2" fillId="0" borderId="30" xfId="0" applyNumberFormat="1" applyFont="1" applyBorder="1"/>
    <xf numFmtId="165" fontId="2" fillId="0" borderId="4" xfId="2" applyNumberFormat="1" applyFont="1" applyBorder="1" applyAlignment="1">
      <alignment horizontal="left"/>
    </xf>
    <xf numFmtId="165" fontId="18" fillId="0" borderId="1" xfId="0" applyNumberFormat="1" applyFont="1" applyBorder="1" applyAlignment="1">
      <alignment horizontal="left"/>
    </xf>
    <xf numFmtId="165" fontId="13" fillId="0" borderId="0" xfId="0" applyNumberFormat="1" applyFont="1"/>
    <xf numFmtId="44" fontId="7" fillId="0" borderId="27" xfId="2" applyFont="1" applyFill="1" applyBorder="1"/>
    <xf numFmtId="165" fontId="10" fillId="0" borderId="4" xfId="2" applyNumberFormat="1" applyFont="1" applyFill="1" applyBorder="1"/>
    <xf numFmtId="49" fontId="10" fillId="0" borderId="0" xfId="0" applyNumberFormat="1" applyFont="1" applyAlignment="1">
      <alignment horizontal="left"/>
    </xf>
    <xf numFmtId="49" fontId="0" fillId="0" borderId="28" xfId="0" applyNumberFormat="1" applyBorder="1"/>
    <xf numFmtId="49" fontId="10" fillId="0" borderId="0" xfId="0" applyNumberFormat="1" applyFont="1"/>
    <xf numFmtId="49" fontId="2" fillId="0" borderId="1" xfId="0" applyNumberFormat="1" applyFont="1" applyBorder="1" applyAlignment="1">
      <alignment vertical="center"/>
    </xf>
    <xf numFmtId="165" fontId="3" fillId="0" borderId="10" xfId="0" applyNumberFormat="1" applyFont="1" applyBorder="1"/>
    <xf numFmtId="49" fontId="18" fillId="0" borderId="1" xfId="0" applyNumberFormat="1" applyFont="1" applyBorder="1"/>
    <xf numFmtId="44" fontId="1" fillId="0" borderId="9" xfId="2" applyFont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/>
    </xf>
    <xf numFmtId="44" fontId="1" fillId="0" borderId="23" xfId="2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44" fontId="3" fillId="0" borderId="4" xfId="2" applyFont="1" applyFill="1" applyBorder="1"/>
    <xf numFmtId="44" fontId="7" fillId="0" borderId="4" xfId="2" applyFont="1" applyFill="1" applyBorder="1"/>
    <xf numFmtId="44" fontId="3" fillId="0" borderId="1" xfId="2" applyFont="1" applyFill="1" applyBorder="1"/>
    <xf numFmtId="44" fontId="3" fillId="0" borderId="6" xfId="2" applyFont="1" applyFill="1" applyBorder="1"/>
    <xf numFmtId="44" fontId="3" fillId="0" borderId="1" xfId="0" applyNumberFormat="1" applyFont="1" applyBorder="1"/>
    <xf numFmtId="44" fontId="3" fillId="0" borderId="3" xfId="0" applyNumberFormat="1" applyFont="1" applyBorder="1"/>
    <xf numFmtId="44" fontId="3" fillId="0" borderId="20" xfId="0" applyNumberFormat="1" applyFont="1" applyBorder="1"/>
    <xf numFmtId="44" fontId="7" fillId="0" borderId="1" xfId="2" applyFont="1" applyFill="1" applyBorder="1"/>
    <xf numFmtId="44" fontId="7" fillId="0" borderId="3" xfId="2" applyFont="1" applyFill="1" applyBorder="1"/>
    <xf numFmtId="44" fontId="7" fillId="0" borderId="10" xfId="2" applyFont="1" applyFill="1" applyBorder="1"/>
    <xf numFmtId="44" fontId="2" fillId="0" borderId="20" xfId="2" applyFont="1" applyFill="1" applyBorder="1"/>
    <xf numFmtId="44" fontId="2" fillId="0" borderId="0" xfId="2" applyFont="1" applyFill="1" applyBorder="1"/>
    <xf numFmtId="44" fontId="0" fillId="0" borderId="27" xfId="0" applyNumberFormat="1" applyBorder="1"/>
    <xf numFmtId="44" fontId="3" fillId="0" borderId="4" xfId="2" applyFont="1" applyFill="1" applyBorder="1" applyAlignment="1">
      <alignment vertical="center"/>
    </xf>
    <xf numFmtId="44" fontId="14" fillId="0" borderId="1" xfId="2" applyFont="1" applyFill="1" applyBorder="1"/>
    <xf numFmtId="44" fontId="3" fillId="0" borderId="3" xfId="2" applyFont="1" applyFill="1" applyBorder="1" applyAlignment="1">
      <alignment vertical="center"/>
    </xf>
    <xf numFmtId="44" fontId="7" fillId="0" borderId="6" xfId="2" applyFont="1" applyFill="1" applyBorder="1"/>
    <xf numFmtId="44" fontId="14" fillId="0" borderId="20" xfId="2" applyFont="1" applyFill="1" applyBorder="1"/>
    <xf numFmtId="44" fontId="1" fillId="0" borderId="27" xfId="2" applyFont="1" applyFill="1" applyBorder="1" applyAlignment="1">
      <alignment horizontal="center" vertical="center" wrapText="1"/>
    </xf>
    <xf numFmtId="44" fontId="7" fillId="0" borderId="20" xfId="2" applyFont="1" applyFill="1" applyBorder="1"/>
    <xf numFmtId="44" fontId="2" fillId="0" borderId="22" xfId="2" applyFont="1" applyFill="1" applyBorder="1"/>
    <xf numFmtId="0" fontId="19" fillId="0" borderId="0" xfId="0" applyFont="1" applyAlignment="1">
      <alignment horizontal="left" vertical="center"/>
    </xf>
    <xf numFmtId="44" fontId="2" fillId="0" borderId="29" xfId="0" applyNumberFormat="1" applyFont="1" applyBorder="1"/>
    <xf numFmtId="44" fontId="3" fillId="0" borderId="4" xfId="2" applyFont="1" applyBorder="1"/>
    <xf numFmtId="44" fontId="3" fillId="2" borderId="4" xfId="0" applyNumberFormat="1" applyFont="1" applyFill="1" applyBorder="1"/>
    <xf numFmtId="44" fontId="7" fillId="0" borderId="4" xfId="2" applyFont="1" applyBorder="1"/>
    <xf numFmtId="44" fontId="7" fillId="0" borderId="3" xfId="2" applyFont="1" applyBorder="1"/>
    <xf numFmtId="44" fontId="0" fillId="0" borderId="28" xfId="0" applyNumberFormat="1" applyBorder="1"/>
    <xf numFmtId="44" fontId="2" fillId="0" borderId="28" xfId="0" applyNumberFormat="1" applyFont="1" applyBorder="1"/>
    <xf numFmtId="44" fontId="3" fillId="0" borderId="1" xfId="2" applyFont="1" applyBorder="1"/>
    <xf numFmtId="44" fontId="7" fillId="2" borderId="1" xfId="2" applyFont="1" applyFill="1" applyBorder="1"/>
    <xf numFmtId="44" fontId="7" fillId="0" borderId="1" xfId="2" applyFont="1" applyBorder="1"/>
    <xf numFmtId="44" fontId="7" fillId="0" borderId="1" xfId="2" applyFont="1" applyBorder="1" applyAlignment="1">
      <alignment vertical="center"/>
    </xf>
    <xf numFmtId="44" fontId="3" fillId="2" borderId="1" xfId="2" applyFont="1" applyFill="1" applyBorder="1"/>
    <xf numFmtId="44" fontId="3" fillId="2" borderId="1" xfId="0" applyNumberFormat="1" applyFont="1" applyFill="1" applyBorder="1"/>
    <xf numFmtId="44" fontId="3" fillId="2" borderId="3" xfId="0" applyNumberFormat="1" applyFont="1" applyFill="1" applyBorder="1"/>
    <xf numFmtId="44" fontId="3" fillId="0" borderId="3" xfId="2" applyFont="1" applyBorder="1"/>
    <xf numFmtId="44" fontId="10" fillId="0" borderId="33" xfId="0" applyNumberFormat="1" applyFont="1" applyBorder="1"/>
    <xf numFmtId="44" fontId="3" fillId="0" borderId="20" xfId="2" applyFont="1" applyBorder="1"/>
    <xf numFmtId="44" fontId="7" fillId="0" borderId="10" xfId="0" applyNumberFormat="1" applyFont="1" applyBorder="1"/>
    <xf numFmtId="44" fontId="7" fillId="0" borderId="23" xfId="0" applyNumberFormat="1" applyFont="1" applyBorder="1"/>
    <xf numFmtId="44" fontId="10" fillId="0" borderId="4" xfId="0" applyNumberFormat="1" applyFont="1" applyBorder="1"/>
    <xf numFmtId="44" fontId="13" fillId="0" borderId="0" xfId="0" applyNumberFormat="1" applyFont="1"/>
    <xf numFmtId="44" fontId="3" fillId="0" borderId="17" xfId="0" applyNumberFormat="1" applyFont="1" applyBorder="1"/>
    <xf numFmtId="44" fontId="7" fillId="0" borderId="4" xfId="0" applyNumberFormat="1" applyFont="1" applyBorder="1"/>
    <xf numFmtId="44" fontId="0" fillId="0" borderId="14" xfId="0" applyNumberFormat="1" applyBorder="1"/>
    <xf numFmtId="44" fontId="7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44" fontId="1" fillId="0" borderId="0" xfId="0" applyNumberFormat="1" applyFont="1" applyAlignment="1">
      <alignment horizontal="center" vertical="center" wrapText="1"/>
    </xf>
    <xf numFmtId="44" fontId="3" fillId="0" borderId="0" xfId="0" applyNumberFormat="1" applyFont="1"/>
    <xf numFmtId="44" fontId="1" fillId="0" borderId="2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/>
    <xf numFmtId="165" fontId="7" fillId="0" borderId="1" xfId="0" applyNumberFormat="1" applyFont="1" applyBorder="1"/>
    <xf numFmtId="0" fontId="10" fillId="0" borderId="0" xfId="0" applyFont="1"/>
    <xf numFmtId="49" fontId="2" fillId="0" borderId="13" xfId="0" applyNumberFormat="1" applyFont="1" applyBorder="1"/>
    <xf numFmtId="44" fontId="7" fillId="0" borderId="20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49" fontId="2" fillId="0" borderId="4" xfId="0" applyNumberFormat="1" applyFont="1" applyBorder="1" applyAlignment="1">
      <alignment horizontal="left"/>
    </xf>
    <xf numFmtId="44" fontId="2" fillId="0" borderId="0" xfId="0" applyNumberFormat="1" applyFont="1"/>
    <xf numFmtId="44" fontId="7" fillId="0" borderId="1" xfId="0" applyNumberFormat="1" applyFont="1" applyBorder="1"/>
    <xf numFmtId="165" fontId="7" fillId="0" borderId="6" xfId="0" applyNumberFormat="1" applyFont="1" applyBorder="1"/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34" xfId="0" applyNumberFormat="1" applyFont="1" applyBorder="1"/>
    <xf numFmtId="49" fontId="3" fillId="0" borderId="27" xfId="0" applyNumberFormat="1" applyFont="1" applyBorder="1"/>
    <xf numFmtId="44" fontId="7" fillId="0" borderId="26" xfId="0" applyNumberFormat="1" applyFont="1" applyBorder="1"/>
    <xf numFmtId="49" fontId="11" fillId="0" borderId="0" xfId="0" applyNumberFormat="1" applyFont="1" applyAlignment="1">
      <alignment horizontal="left" vertical="center"/>
    </xf>
    <xf numFmtId="44" fontId="1" fillId="0" borderId="28" xfId="0" applyNumberFormat="1" applyFont="1" applyBorder="1" applyAlignment="1">
      <alignment horizontal="center" vertical="top" wrapText="1"/>
    </xf>
    <xf numFmtId="0" fontId="0" fillId="0" borderId="27" xfId="0" applyBorder="1"/>
    <xf numFmtId="44" fontId="7" fillId="0" borderId="27" xfId="0" applyNumberFormat="1" applyFont="1" applyBorder="1"/>
    <xf numFmtId="49" fontId="2" fillId="0" borderId="4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4" xfId="0" applyFont="1" applyBorder="1"/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65" fontId="7" fillId="0" borderId="20" xfId="0" applyNumberFormat="1" applyFont="1" applyBorder="1"/>
    <xf numFmtId="165" fontId="14" fillId="0" borderId="4" xfId="0" applyNumberFormat="1" applyFont="1" applyBorder="1"/>
    <xf numFmtId="49" fontId="3" fillId="0" borderId="1" xfId="0" applyNumberFormat="1" applyFont="1" applyBorder="1"/>
    <xf numFmtId="49" fontId="3" fillId="0" borderId="4" xfId="0" applyNumberFormat="1" applyFont="1" applyBorder="1"/>
    <xf numFmtId="165" fontId="7" fillId="0" borderId="14" xfId="0" applyNumberFormat="1" applyFont="1" applyBorder="1"/>
    <xf numFmtId="165" fontId="3" fillId="0" borderId="6" xfId="0" applyNumberFormat="1" applyFont="1" applyBorder="1"/>
    <xf numFmtId="44" fontId="3" fillId="0" borderId="6" xfId="0" applyNumberFormat="1" applyFont="1" applyBorder="1"/>
    <xf numFmtId="44" fontId="7" fillId="0" borderId="3" xfId="0" applyNumberFormat="1" applyFont="1" applyBorder="1"/>
    <xf numFmtId="49" fontId="2" fillId="0" borderId="18" xfId="0" applyNumberFormat="1" applyFont="1" applyBorder="1"/>
    <xf numFmtId="49" fontId="2" fillId="0" borderId="6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5" fontId="2" fillId="0" borderId="27" xfId="0" applyNumberFormat="1" applyFont="1" applyBorder="1" applyAlignment="1">
      <alignment horizontal="center"/>
    </xf>
    <xf numFmtId="49" fontId="2" fillId="0" borderId="9" xfId="0" applyNumberFormat="1" applyFont="1" applyBorder="1"/>
    <xf numFmtId="165" fontId="7" fillId="0" borderId="26" xfId="0" applyNumberFormat="1" applyFont="1" applyBorder="1"/>
    <xf numFmtId="165" fontId="14" fillId="0" borderId="20" xfId="0" applyNumberFormat="1" applyFont="1" applyBorder="1"/>
    <xf numFmtId="165" fontId="2" fillId="0" borderId="25" xfId="0" applyNumberFormat="1" applyFont="1" applyBorder="1"/>
    <xf numFmtId="165" fontId="2" fillId="0" borderId="25" xfId="0" applyNumberFormat="1" applyFont="1" applyBorder="1" applyAlignment="1">
      <alignment horizontal="center"/>
    </xf>
    <xf numFmtId="165" fontId="1" fillId="0" borderId="26" xfId="0" applyNumberFormat="1" applyFont="1" applyBorder="1" applyAlignment="1">
      <alignment horizontal="center" vertical="center"/>
    </xf>
    <xf numFmtId="166" fontId="0" fillId="0" borderId="19" xfId="0" applyNumberFormat="1" applyBorder="1"/>
    <xf numFmtId="44" fontId="7" fillId="0" borderId="1" xfId="2" applyFont="1" applyFill="1" applyBorder="1" applyAlignment="1">
      <alignment vertical="center"/>
    </xf>
    <xf numFmtId="165" fontId="3" fillId="0" borderId="34" xfId="2" applyNumberFormat="1" applyFont="1" applyFill="1" applyBorder="1"/>
    <xf numFmtId="44" fontId="3" fillId="0" borderId="34" xfId="2" applyFont="1" applyFill="1" applyBorder="1"/>
    <xf numFmtId="165" fontId="7" fillId="0" borderId="34" xfId="0" applyNumberFormat="1" applyFont="1" applyBorder="1"/>
    <xf numFmtId="165" fontId="2" fillId="0" borderId="4" xfId="2" applyNumberFormat="1" applyFont="1" applyBorder="1"/>
    <xf numFmtId="44" fontId="2" fillId="0" borderId="4" xfId="2" applyFont="1" applyBorder="1"/>
    <xf numFmtId="165" fontId="2" fillId="0" borderId="4" xfId="2" applyNumberFormat="1" applyFont="1" applyFill="1" applyBorder="1"/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49" fontId="2" fillId="0" borderId="17" xfId="0" applyNumberFormat="1" applyFont="1" applyBorder="1"/>
    <xf numFmtId="0" fontId="8" fillId="0" borderId="11" xfId="0" applyFont="1" applyBorder="1"/>
    <xf numFmtId="0" fontId="8" fillId="0" borderId="12" xfId="0" applyFont="1" applyBorder="1"/>
    <xf numFmtId="49" fontId="2" fillId="0" borderId="20" xfId="0" applyNumberFormat="1" applyFont="1" applyBorder="1"/>
    <xf numFmtId="49" fontId="2" fillId="0" borderId="25" xfId="0" applyNumberFormat="1" applyFont="1" applyBorder="1"/>
    <xf numFmtId="49" fontId="2" fillId="0" borderId="27" xfId="0" applyNumberFormat="1" applyFont="1" applyBorder="1"/>
    <xf numFmtId="49" fontId="2" fillId="0" borderId="26" xfId="0" applyNumberFormat="1" applyFont="1" applyBorder="1"/>
    <xf numFmtId="49" fontId="2" fillId="0" borderId="28" xfId="0" applyNumberFormat="1" applyFont="1" applyBorder="1"/>
    <xf numFmtId="49" fontId="2" fillId="0" borderId="21" xfId="0" applyNumberFormat="1" applyFont="1" applyBorder="1"/>
    <xf numFmtId="49" fontId="2" fillId="0" borderId="13" xfId="0" applyNumberFormat="1" applyFont="1" applyBorder="1"/>
    <xf numFmtId="49" fontId="2" fillId="0" borderId="14" xfId="0" applyNumberFormat="1" applyFont="1" applyBorder="1"/>
    <xf numFmtId="49" fontId="2" fillId="0" borderId="1" xfId="0" applyNumberFormat="1" applyFont="1" applyBorder="1"/>
    <xf numFmtId="165" fontId="2" fillId="0" borderId="5" xfId="0" applyNumberFormat="1" applyFont="1" applyBorder="1"/>
    <xf numFmtId="165" fontId="2" fillId="0" borderId="2" xfId="0" applyNumberFormat="1" applyFont="1" applyBorder="1"/>
    <xf numFmtId="165" fontId="2" fillId="0" borderId="29" xfId="0" applyNumberFormat="1" applyFont="1" applyBorder="1"/>
    <xf numFmtId="165" fontId="2" fillId="0" borderId="15" xfId="0" applyNumberFormat="1" applyFont="1" applyBorder="1"/>
    <xf numFmtId="165" fontId="2" fillId="0" borderId="30" xfId="0" applyNumberFormat="1" applyFont="1" applyBorder="1"/>
    <xf numFmtId="49" fontId="2" fillId="0" borderId="29" xfId="0" applyNumberFormat="1" applyFont="1" applyBorder="1"/>
    <xf numFmtId="49" fontId="2" fillId="0" borderId="15" xfId="0" applyNumberFormat="1" applyFont="1" applyBorder="1"/>
    <xf numFmtId="49" fontId="2" fillId="0" borderId="30" xfId="0" applyNumberFormat="1" applyFont="1" applyBorder="1"/>
    <xf numFmtId="49" fontId="2" fillId="0" borderId="5" xfId="0" applyNumberFormat="1" applyFont="1" applyBorder="1"/>
    <xf numFmtId="49" fontId="2" fillId="0" borderId="2" xfId="0" applyNumberFormat="1" applyFont="1" applyBorder="1"/>
    <xf numFmtId="49" fontId="2" fillId="0" borderId="5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16" xfId="0" applyNumberFormat="1" applyFont="1" applyBorder="1"/>
    <xf numFmtId="49" fontId="11" fillId="0" borderId="20" xfId="0" applyNumberFormat="1" applyFont="1" applyBorder="1" applyAlignment="1">
      <alignment horizontal="left" vertical="center"/>
    </xf>
    <xf numFmtId="49" fontId="2" fillId="0" borderId="24" xfId="0" applyNumberFormat="1" applyFont="1" applyBorder="1"/>
    <xf numFmtId="49" fontId="2" fillId="0" borderId="31" xfId="0" applyNumberFormat="1" applyFont="1" applyBorder="1"/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165" fontId="2" fillId="0" borderId="27" xfId="0" applyNumberFormat="1" applyFont="1" applyBorder="1" applyAlignment="1">
      <alignment horizontal="center"/>
    </xf>
    <xf numFmtId="165" fontId="12" fillId="0" borderId="11" xfId="0" applyNumberFormat="1" applyFont="1" applyBorder="1"/>
    <xf numFmtId="165" fontId="12" fillId="0" borderId="12" xfId="0" applyNumberFormat="1" applyFont="1" applyBorder="1"/>
    <xf numFmtId="49" fontId="2" fillId="0" borderId="7" xfId="0" applyNumberFormat="1" applyFont="1" applyBorder="1"/>
    <xf numFmtId="165" fontId="2" fillId="0" borderId="13" xfId="0" applyNumberFormat="1" applyFont="1" applyBorder="1" applyAlignment="1">
      <alignment horizontal="center"/>
    </xf>
    <xf numFmtId="44" fontId="1" fillId="0" borderId="0" xfId="0" applyNumberFormat="1" applyFont="1" applyAlignment="1">
      <alignment vertical="center" wrapText="1"/>
    </xf>
    <xf numFmtId="44" fontId="1" fillId="0" borderId="0" xfId="0" applyNumberFormat="1" applyFont="1" applyAlignment="1">
      <alignment vertical="center"/>
    </xf>
    <xf numFmtId="4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/>
    </xf>
    <xf numFmtId="49" fontId="2" fillId="0" borderId="9" xfId="0" applyNumberFormat="1" applyFont="1" applyBorder="1"/>
    <xf numFmtId="49" fontId="2" fillId="0" borderId="2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49" fontId="9" fillId="0" borderId="11" xfId="0" applyNumberFormat="1" applyFont="1" applyBorder="1"/>
    <xf numFmtId="49" fontId="9" fillId="0" borderId="12" xfId="0" applyNumberFormat="1" applyFont="1" applyBorder="1"/>
    <xf numFmtId="165" fontId="0" fillId="0" borderId="0" xfId="0" applyNumberFormat="1"/>
    <xf numFmtId="165" fontId="0" fillId="0" borderId="27" xfId="0" applyNumberFormat="1" applyBorder="1" applyAlignment="1">
      <alignment horizontal="center"/>
    </xf>
    <xf numFmtId="49" fontId="10" fillId="0" borderId="5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0" fillId="0" borderId="11" xfId="0" applyNumberFormat="1" applyFont="1" applyBorder="1" applyAlignment="1">
      <alignment horizontal="left"/>
    </xf>
    <xf numFmtId="49" fontId="10" fillId="0" borderId="30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2" fillId="0" borderId="30" xfId="0" applyNumberFormat="1" applyFont="1" applyBorder="1" applyAlignment="1">
      <alignment horizontal="left"/>
    </xf>
    <xf numFmtId="49" fontId="2" fillId="0" borderId="24" xfId="0" applyNumberFormat="1" applyFont="1" applyBorder="1" applyAlignment="1">
      <alignment horizontal="left"/>
    </xf>
    <xf numFmtId="49" fontId="2" fillId="0" borderId="28" xfId="0" applyNumberFormat="1" applyFont="1" applyBorder="1" applyAlignment="1">
      <alignment horizontal="left"/>
    </xf>
    <xf numFmtId="49" fontId="2" fillId="0" borderId="31" xfId="0" applyNumberFormat="1" applyFont="1" applyBorder="1" applyAlignment="1">
      <alignment horizontal="left"/>
    </xf>
    <xf numFmtId="165" fontId="2" fillId="0" borderId="28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left"/>
    </xf>
    <xf numFmtId="49" fontId="2" fillId="0" borderId="10" xfId="0" applyNumberFormat="1" applyFont="1" applyBorder="1"/>
    <xf numFmtId="49" fontId="2" fillId="0" borderId="2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0" fontId="16" fillId="0" borderId="0" xfId="0" applyFont="1"/>
    <xf numFmtId="9" fontId="0" fillId="0" borderId="0" xfId="0" applyNumberFormat="1"/>
    <xf numFmtId="0" fontId="1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12" xfId="0" applyFont="1" applyBorder="1"/>
    <xf numFmtId="44" fontId="3" fillId="0" borderId="0" xfId="0" applyNumberFormat="1" applyFont="1"/>
    <xf numFmtId="49" fontId="2" fillId="0" borderId="28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9" fillId="0" borderId="11" xfId="0" applyFont="1" applyBorder="1"/>
    <xf numFmtId="0" fontId="9" fillId="0" borderId="12" xfId="0" applyFont="1" applyBorder="1"/>
    <xf numFmtId="0" fontId="1" fillId="0" borderId="1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18" fillId="0" borderId="17" xfId="0" applyNumberFormat="1" applyFont="1" applyBorder="1"/>
  </cellXfs>
  <cellStyles count="3">
    <cellStyle name="Currency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DA31-8955-49E7-8948-46E2188F74C7}">
  <sheetPr>
    <pageSetUpPr fitToPage="1"/>
  </sheetPr>
  <dimension ref="A1:P536"/>
  <sheetViews>
    <sheetView topLeftCell="A430" zoomScaleNormal="100" workbookViewId="0">
      <selection activeCell="F466" sqref="F466"/>
    </sheetView>
  </sheetViews>
  <sheetFormatPr defaultRowHeight="15" x14ac:dyDescent="0.25"/>
  <cols>
    <col min="1" max="1" width="5" style="1" customWidth="1"/>
    <col min="2" max="2" width="39.140625" style="1" customWidth="1"/>
    <col min="3" max="5" width="17.140625" customWidth="1"/>
    <col min="6" max="6" width="17.140625" style="61" customWidth="1"/>
    <col min="7" max="7" width="17.140625" style="12" customWidth="1"/>
    <col min="8" max="9" width="9.140625" customWidth="1"/>
    <col min="10" max="10" width="11.85546875" customWidth="1"/>
    <col min="11" max="16" width="9.140625" customWidth="1"/>
  </cols>
  <sheetData>
    <row r="1" spans="1:14" ht="27.75" customHeight="1" x14ac:dyDescent="0.25">
      <c r="A1" s="4"/>
      <c r="B1" s="4"/>
      <c r="C1" s="139" t="s">
        <v>10</v>
      </c>
      <c r="D1" s="139" t="s">
        <v>206</v>
      </c>
      <c r="E1" s="139" t="s">
        <v>207</v>
      </c>
      <c r="F1" s="139" t="s">
        <v>493</v>
      </c>
      <c r="G1" s="55" t="s">
        <v>498</v>
      </c>
    </row>
    <row r="2" spans="1:14" ht="15.75" thickBot="1" x14ac:dyDescent="0.3">
      <c r="A2" s="4"/>
      <c r="B2" s="4"/>
      <c r="C2" s="86"/>
      <c r="D2" s="86"/>
      <c r="E2" s="86"/>
      <c r="F2" s="86"/>
      <c r="G2" s="188"/>
    </row>
    <row r="3" spans="1:14" ht="15.75" thickBot="1" x14ac:dyDescent="0.3">
      <c r="A3" s="249" t="s">
        <v>2</v>
      </c>
      <c r="B3" s="250"/>
      <c r="C3" s="87"/>
      <c r="D3" s="87"/>
      <c r="E3" s="87"/>
      <c r="F3" s="87"/>
      <c r="G3" s="190"/>
    </row>
    <row r="4" spans="1:14" ht="15.75" thickBot="1" x14ac:dyDescent="0.3">
      <c r="A4" s="251" t="s">
        <v>228</v>
      </c>
      <c r="B4" s="251"/>
      <c r="C4" s="251"/>
      <c r="D4" s="251"/>
      <c r="E4" s="251"/>
      <c r="F4" s="251"/>
      <c r="G4" s="251"/>
    </row>
    <row r="5" spans="1:14" x14ac:dyDescent="0.25">
      <c r="A5" s="6"/>
      <c r="B5" s="6" t="s">
        <v>229</v>
      </c>
      <c r="C5" s="62">
        <v>1748232</v>
      </c>
      <c r="D5" s="62">
        <v>2861002</v>
      </c>
      <c r="E5" s="62">
        <v>2898184</v>
      </c>
      <c r="F5" s="140">
        <v>2926096.69</v>
      </c>
      <c r="G5" s="29">
        <v>2979307</v>
      </c>
      <c r="H5" s="79"/>
      <c r="I5" s="79"/>
      <c r="J5" s="79"/>
      <c r="K5" s="79"/>
      <c r="L5" s="79"/>
      <c r="M5" s="79"/>
      <c r="N5" s="79"/>
    </row>
    <row r="6" spans="1:14" ht="15.75" thickBot="1" x14ac:dyDescent="0.3">
      <c r="A6" s="2"/>
      <c r="B6" s="2" t="s">
        <v>230</v>
      </c>
      <c r="C6" s="63">
        <v>174696</v>
      </c>
      <c r="D6" s="63">
        <v>65644</v>
      </c>
      <c r="E6" s="63">
        <v>133764</v>
      </c>
      <c r="F6" s="23">
        <v>159419.10999999999</v>
      </c>
      <c r="G6" s="33">
        <v>125000</v>
      </c>
      <c r="H6" s="79"/>
    </row>
    <row r="7" spans="1:14" x14ac:dyDescent="0.25">
      <c r="A7" s="6" t="s">
        <v>360</v>
      </c>
      <c r="B7" s="6"/>
      <c r="C7" s="64">
        <f t="shared" ref="C7:F7" si="0">SUM(C5:C6)</f>
        <v>1922928</v>
      </c>
      <c r="D7" s="64">
        <f t="shared" si="0"/>
        <v>2926646</v>
      </c>
      <c r="E7" s="64">
        <f t="shared" si="0"/>
        <v>3031948</v>
      </c>
      <c r="F7" s="141">
        <f t="shared" si="0"/>
        <v>3085515.8</v>
      </c>
      <c r="G7" s="64">
        <f>SUM(G5:G6)</f>
        <v>3104307</v>
      </c>
    </row>
    <row r="8" spans="1:14" ht="15.75" thickBot="1" x14ac:dyDescent="0.3">
      <c r="A8" s="252"/>
      <c r="B8" s="253"/>
      <c r="C8" s="253"/>
      <c r="D8" s="253"/>
      <c r="E8" s="253"/>
      <c r="F8" s="253"/>
      <c r="G8" s="254"/>
    </row>
    <row r="9" spans="1:14" ht="15.75" thickBot="1" x14ac:dyDescent="0.3">
      <c r="A9" s="251" t="s">
        <v>231</v>
      </c>
      <c r="B9" s="251"/>
      <c r="C9" s="251"/>
      <c r="D9" s="251"/>
      <c r="E9" s="251"/>
      <c r="F9" s="251"/>
      <c r="G9" s="251"/>
    </row>
    <row r="10" spans="1:14" x14ac:dyDescent="0.25">
      <c r="A10" s="6"/>
      <c r="B10" s="6" t="s">
        <v>233</v>
      </c>
      <c r="C10" s="62">
        <v>133896</v>
      </c>
      <c r="D10" s="62">
        <v>94069</v>
      </c>
      <c r="E10" s="62">
        <v>129535</v>
      </c>
      <c r="F10" s="140">
        <v>130143.28</v>
      </c>
      <c r="G10" s="29">
        <v>110000</v>
      </c>
    </row>
    <row r="11" spans="1:14" x14ac:dyDescent="0.25">
      <c r="A11" s="2"/>
      <c r="B11" s="2" t="s">
        <v>232</v>
      </c>
      <c r="C11" s="52">
        <v>0</v>
      </c>
      <c r="D11" s="52">
        <v>227135</v>
      </c>
      <c r="E11" s="52">
        <v>288165</v>
      </c>
      <c r="F11" s="142">
        <v>471935.04</v>
      </c>
      <c r="G11" s="192">
        <v>300000</v>
      </c>
    </row>
    <row r="12" spans="1:14" x14ac:dyDescent="0.25">
      <c r="A12" s="2"/>
      <c r="B12" s="2" t="s">
        <v>234</v>
      </c>
      <c r="C12" s="52">
        <v>903488</v>
      </c>
      <c r="D12" s="52">
        <v>629205</v>
      </c>
      <c r="E12" s="52">
        <v>886983</v>
      </c>
      <c r="F12" s="142">
        <v>996550.44</v>
      </c>
      <c r="G12" s="192">
        <v>800000</v>
      </c>
      <c r="H12" s="80"/>
      <c r="I12" s="80"/>
      <c r="J12" s="80"/>
      <c r="K12" s="80"/>
      <c r="L12" s="80"/>
    </row>
    <row r="13" spans="1:14" x14ac:dyDescent="0.25">
      <c r="A13" s="2"/>
      <c r="B13" s="2" t="s">
        <v>235</v>
      </c>
      <c r="C13" s="52">
        <v>284074</v>
      </c>
      <c r="D13" s="52">
        <v>289800</v>
      </c>
      <c r="E13" s="52">
        <v>228730</v>
      </c>
      <c r="F13" s="142">
        <v>496838.33</v>
      </c>
      <c r="G13" s="192">
        <v>425000</v>
      </c>
    </row>
    <row r="14" spans="1:14" x14ac:dyDescent="0.25">
      <c r="A14" s="2"/>
      <c r="B14" s="2" t="s">
        <v>236</v>
      </c>
      <c r="C14" s="52">
        <v>218899</v>
      </c>
      <c r="D14" s="52">
        <v>115564</v>
      </c>
      <c r="E14" s="52">
        <v>218659</v>
      </c>
      <c r="F14" s="142">
        <v>262951.86</v>
      </c>
      <c r="G14" s="192">
        <v>230000</v>
      </c>
    </row>
    <row r="15" spans="1:14" x14ac:dyDescent="0.25">
      <c r="A15" s="2"/>
      <c r="B15" s="2" t="s">
        <v>237</v>
      </c>
      <c r="C15" s="52">
        <v>109568</v>
      </c>
      <c r="D15" s="52">
        <v>107162</v>
      </c>
      <c r="E15" s="52">
        <v>49392</v>
      </c>
      <c r="F15" s="142">
        <v>31314.13</v>
      </c>
      <c r="G15" s="192">
        <v>45000</v>
      </c>
    </row>
    <row r="16" spans="1:14" x14ac:dyDescent="0.25">
      <c r="A16" s="2"/>
      <c r="B16" s="2" t="s">
        <v>238</v>
      </c>
      <c r="C16" s="52">
        <v>0</v>
      </c>
      <c r="D16" s="52">
        <v>74699</v>
      </c>
      <c r="E16" s="52">
        <v>99804</v>
      </c>
      <c r="F16" s="142">
        <v>105042.01</v>
      </c>
      <c r="G16" s="192">
        <v>90000</v>
      </c>
    </row>
    <row r="17" spans="1:10" ht="15.75" thickBot="1" x14ac:dyDescent="0.3">
      <c r="A17" s="2"/>
      <c r="B17" s="2" t="s">
        <v>239</v>
      </c>
      <c r="C17" s="63">
        <v>0</v>
      </c>
      <c r="D17" s="63">
        <v>39440</v>
      </c>
      <c r="E17" s="63">
        <v>32518</v>
      </c>
      <c r="F17" s="23">
        <v>34274.660000000003</v>
      </c>
      <c r="G17" s="33">
        <v>40000</v>
      </c>
    </row>
    <row r="18" spans="1:10" x14ac:dyDescent="0.25">
      <c r="A18" s="2" t="s">
        <v>361</v>
      </c>
      <c r="B18" s="2"/>
      <c r="C18" s="64">
        <f t="shared" ref="C18:F18" si="1">SUM(C10:C17)</f>
        <v>1649925</v>
      </c>
      <c r="D18" s="64">
        <f t="shared" si="1"/>
        <v>1577074</v>
      </c>
      <c r="E18" s="64">
        <f t="shared" si="1"/>
        <v>1933786</v>
      </c>
      <c r="F18" s="141">
        <f t="shared" si="1"/>
        <v>2529049.7499999995</v>
      </c>
      <c r="G18" s="64">
        <f>SUM(G10:G17)</f>
        <v>2040000</v>
      </c>
    </row>
    <row r="19" spans="1:10" ht="15.75" thickBot="1" x14ac:dyDescent="0.3">
      <c r="A19"/>
      <c r="B19"/>
      <c r="G19"/>
    </row>
    <row r="20" spans="1:10" ht="15.75" thickBot="1" x14ac:dyDescent="0.3">
      <c r="A20" s="248" t="s">
        <v>240</v>
      </c>
      <c r="B20" s="248"/>
      <c r="C20" s="248"/>
      <c r="D20" s="248"/>
      <c r="E20" s="248"/>
      <c r="F20" s="248"/>
      <c r="G20" s="248"/>
    </row>
    <row r="21" spans="1:10" x14ac:dyDescent="0.25">
      <c r="A21" s="6"/>
      <c r="B21" s="6" t="s">
        <v>355</v>
      </c>
      <c r="C21" s="62">
        <v>225</v>
      </c>
      <c r="D21" s="62">
        <v>275</v>
      </c>
      <c r="E21" s="62">
        <v>350</v>
      </c>
      <c r="F21" s="140">
        <v>250</v>
      </c>
      <c r="G21" s="29">
        <v>250</v>
      </c>
    </row>
    <row r="22" spans="1:10" x14ac:dyDescent="0.25">
      <c r="A22" s="2"/>
      <c r="B22" s="2" t="s">
        <v>241</v>
      </c>
      <c r="C22" s="52">
        <v>3000</v>
      </c>
      <c r="D22" s="52">
        <v>0</v>
      </c>
      <c r="E22" s="52">
        <v>1500</v>
      </c>
      <c r="F22" s="142">
        <v>1000</v>
      </c>
      <c r="G22" s="192">
        <v>1000</v>
      </c>
      <c r="H22" s="79"/>
      <c r="I22" s="79"/>
      <c r="J22" s="79"/>
    </row>
    <row r="23" spans="1:10" x14ac:dyDescent="0.25">
      <c r="A23" s="2"/>
      <c r="B23" s="2" t="s">
        <v>242</v>
      </c>
      <c r="C23" s="52">
        <v>0</v>
      </c>
      <c r="D23" s="52">
        <v>0</v>
      </c>
      <c r="E23" s="52">
        <v>0</v>
      </c>
      <c r="F23" s="142">
        <v>274</v>
      </c>
      <c r="G23" s="192">
        <v>100</v>
      </c>
    </row>
    <row r="24" spans="1:10" ht="15.75" thickBot="1" x14ac:dyDescent="0.3">
      <c r="A24" s="7"/>
      <c r="B24" s="7" t="s">
        <v>243</v>
      </c>
      <c r="C24" s="63">
        <v>98369</v>
      </c>
      <c r="D24" s="63">
        <v>57942</v>
      </c>
      <c r="E24" s="63">
        <v>74944</v>
      </c>
      <c r="F24" s="23">
        <v>75784.759999999995</v>
      </c>
      <c r="G24" s="33">
        <v>75000</v>
      </c>
    </row>
    <row r="25" spans="1:10" x14ac:dyDescent="0.25">
      <c r="A25" s="2" t="s">
        <v>362</v>
      </c>
      <c r="B25" s="2"/>
      <c r="C25" s="64">
        <f t="shared" ref="C25:F25" si="2">SUM(C21:C24)</f>
        <v>101594</v>
      </c>
      <c r="D25" s="64">
        <f t="shared" si="2"/>
        <v>58217</v>
      </c>
      <c r="E25" s="64">
        <f t="shared" si="2"/>
        <v>76794</v>
      </c>
      <c r="F25" s="141">
        <f t="shared" si="2"/>
        <v>77308.759999999995</v>
      </c>
      <c r="G25" s="64">
        <f>SUM(G21:G24)</f>
        <v>76350</v>
      </c>
    </row>
    <row r="26" spans="1:10" ht="15.75" thickBot="1" x14ac:dyDescent="0.3">
      <c r="A26" s="255"/>
      <c r="B26" s="255"/>
      <c r="C26" s="255"/>
      <c r="D26" s="255"/>
      <c r="E26" s="255"/>
      <c r="F26" s="255"/>
      <c r="G26" s="255"/>
    </row>
    <row r="27" spans="1:10" ht="15.75" thickBot="1" x14ac:dyDescent="0.3">
      <c r="A27" s="248" t="s">
        <v>364</v>
      </c>
      <c r="B27" s="248"/>
      <c r="C27" s="248"/>
      <c r="D27" s="248"/>
      <c r="E27" s="248"/>
      <c r="F27" s="248"/>
      <c r="G27" s="248"/>
    </row>
    <row r="28" spans="1:10" x14ac:dyDescent="0.25">
      <c r="A28" s="6"/>
      <c r="B28" s="6" t="s">
        <v>244</v>
      </c>
      <c r="C28" s="62">
        <v>750</v>
      </c>
      <c r="D28" s="62">
        <v>500</v>
      </c>
      <c r="E28" s="62">
        <v>500</v>
      </c>
      <c r="F28" s="140">
        <v>500</v>
      </c>
      <c r="G28" s="29">
        <v>2000</v>
      </c>
    </row>
    <row r="29" spans="1:10" x14ac:dyDescent="0.25">
      <c r="A29" s="2"/>
      <c r="B29" s="2" t="s">
        <v>245</v>
      </c>
      <c r="C29" s="52">
        <v>0</v>
      </c>
      <c r="D29" s="52">
        <v>0</v>
      </c>
      <c r="E29" s="52">
        <v>0</v>
      </c>
      <c r="F29" s="142">
        <v>0</v>
      </c>
      <c r="G29" s="192">
        <v>500</v>
      </c>
    </row>
    <row r="30" spans="1:10" x14ac:dyDescent="0.25">
      <c r="A30" s="2"/>
      <c r="B30" s="2" t="s">
        <v>11</v>
      </c>
      <c r="C30" s="65">
        <v>0</v>
      </c>
      <c r="D30" s="65">
        <v>0</v>
      </c>
      <c r="E30" s="65">
        <v>0</v>
      </c>
      <c r="F30" s="143">
        <v>0</v>
      </c>
      <c r="G30" s="192">
        <v>500</v>
      </c>
    </row>
    <row r="31" spans="1:10" x14ac:dyDescent="0.25">
      <c r="A31" s="2"/>
      <c r="B31" s="2" t="s">
        <v>12</v>
      </c>
      <c r="C31" s="65">
        <v>0</v>
      </c>
      <c r="D31" s="65">
        <v>0</v>
      </c>
      <c r="E31" s="65">
        <v>0</v>
      </c>
      <c r="F31" s="143">
        <v>0</v>
      </c>
      <c r="G31" s="192">
        <v>500</v>
      </c>
    </row>
    <row r="32" spans="1:10" x14ac:dyDescent="0.25">
      <c r="A32" s="2"/>
      <c r="B32" s="2" t="s">
        <v>13</v>
      </c>
      <c r="C32" s="65">
        <v>0</v>
      </c>
      <c r="D32" s="65">
        <v>0</v>
      </c>
      <c r="E32" s="65">
        <v>0</v>
      </c>
      <c r="F32" s="143">
        <v>0</v>
      </c>
      <c r="G32" s="192">
        <v>500</v>
      </c>
    </row>
    <row r="33" spans="1:16" x14ac:dyDescent="0.25">
      <c r="A33" s="2"/>
      <c r="B33" s="2" t="s">
        <v>182</v>
      </c>
      <c r="C33" s="52">
        <v>0</v>
      </c>
      <c r="D33" s="52">
        <v>0</v>
      </c>
      <c r="E33" s="52">
        <v>0</v>
      </c>
      <c r="F33" s="142">
        <v>0</v>
      </c>
      <c r="G33" s="192">
        <v>500</v>
      </c>
    </row>
    <row r="34" spans="1:16" ht="15.75" thickBot="1" x14ac:dyDescent="0.3">
      <c r="A34" s="2"/>
      <c r="B34" s="2" t="s">
        <v>183</v>
      </c>
      <c r="C34" s="63">
        <v>0</v>
      </c>
      <c r="D34" s="63">
        <v>0</v>
      </c>
      <c r="E34" s="63">
        <v>0</v>
      </c>
      <c r="F34" s="23">
        <v>0</v>
      </c>
      <c r="G34" s="33">
        <v>500</v>
      </c>
    </row>
    <row r="35" spans="1:16" x14ac:dyDescent="0.25">
      <c r="A35" s="2" t="s">
        <v>363</v>
      </c>
      <c r="B35" s="2"/>
      <c r="C35" s="64">
        <f t="shared" ref="C35:F35" si="3">SUM(C28:C34)</f>
        <v>750</v>
      </c>
      <c r="D35" s="64">
        <f t="shared" si="3"/>
        <v>500</v>
      </c>
      <c r="E35" s="64">
        <f t="shared" si="3"/>
        <v>500</v>
      </c>
      <c r="F35" s="141">
        <f t="shared" si="3"/>
        <v>500</v>
      </c>
      <c r="G35" s="64">
        <f>SUM(G28:G34)</f>
        <v>5000</v>
      </c>
    </row>
    <row r="36" spans="1:16" ht="15.75" thickBot="1" x14ac:dyDescent="0.3">
      <c r="A36" s="253"/>
      <c r="B36" s="253"/>
      <c r="C36" s="253"/>
      <c r="D36" s="253"/>
      <c r="E36" s="253"/>
      <c r="F36" s="253"/>
      <c r="G36" s="253"/>
    </row>
    <row r="37" spans="1:16" ht="15.75" thickBot="1" x14ac:dyDescent="0.3">
      <c r="A37" s="248" t="s">
        <v>246</v>
      </c>
      <c r="B37" s="248"/>
      <c r="C37" s="248"/>
      <c r="D37" s="248"/>
      <c r="E37" s="248"/>
      <c r="F37" s="248"/>
      <c r="G37" s="248"/>
    </row>
    <row r="38" spans="1:16" x14ac:dyDescent="0.25">
      <c r="A38" s="6"/>
      <c r="B38" s="6" t="s">
        <v>247</v>
      </c>
      <c r="C38" s="28">
        <v>19239</v>
      </c>
      <c r="D38" s="28">
        <v>14067</v>
      </c>
      <c r="E38" s="28">
        <v>14714</v>
      </c>
      <c r="F38" s="3">
        <v>25240.65</v>
      </c>
      <c r="G38" s="28">
        <v>15000</v>
      </c>
    </row>
    <row r="39" spans="1:16" x14ac:dyDescent="0.25">
      <c r="A39" s="2"/>
      <c r="B39" s="2" t="s">
        <v>248</v>
      </c>
      <c r="C39" s="27">
        <v>15567</v>
      </c>
      <c r="D39" s="27">
        <v>6958</v>
      </c>
      <c r="E39" s="27">
        <v>9480</v>
      </c>
      <c r="F39" s="144">
        <v>3715</v>
      </c>
      <c r="G39" s="27">
        <v>5000</v>
      </c>
    </row>
    <row r="40" spans="1:16" ht="15.75" thickBot="1" x14ac:dyDescent="0.3">
      <c r="A40" s="2"/>
      <c r="B40" s="2" t="s">
        <v>249</v>
      </c>
      <c r="C40" s="31">
        <v>9492</v>
      </c>
      <c r="D40" s="31">
        <v>10092</v>
      </c>
      <c r="E40" s="31">
        <v>8129</v>
      </c>
      <c r="F40" s="145">
        <v>8885.14</v>
      </c>
      <c r="G40" s="33">
        <v>5000</v>
      </c>
    </row>
    <row r="41" spans="1:16" x14ac:dyDescent="0.25">
      <c r="A41" s="2" t="s">
        <v>365</v>
      </c>
      <c r="B41" s="2"/>
      <c r="C41" s="64">
        <f t="shared" ref="C41:F41" si="4">SUM(C38:C40)</f>
        <v>44298</v>
      </c>
      <c r="D41" s="64">
        <f t="shared" si="4"/>
        <v>31117</v>
      </c>
      <c r="E41" s="64">
        <f t="shared" si="4"/>
        <v>32323</v>
      </c>
      <c r="F41" s="141">
        <f t="shared" si="4"/>
        <v>37840.79</v>
      </c>
      <c r="G41" s="64">
        <f>SUM(G38:G40)</f>
        <v>25000</v>
      </c>
    </row>
    <row r="42" spans="1:16" ht="15.75" thickBot="1" x14ac:dyDescent="0.3">
      <c r="A42"/>
      <c r="B42"/>
      <c r="G42"/>
    </row>
    <row r="43" spans="1:16" ht="15.75" thickBot="1" x14ac:dyDescent="0.3">
      <c r="A43" s="248" t="s">
        <v>250</v>
      </c>
      <c r="B43" s="248"/>
      <c r="C43" s="248"/>
      <c r="D43" s="248"/>
      <c r="E43" s="248"/>
      <c r="F43" s="248"/>
      <c r="G43" s="248"/>
      <c r="H43" s="4"/>
      <c r="I43" s="4"/>
      <c r="J43" s="4"/>
      <c r="K43" s="4"/>
      <c r="L43" s="4"/>
      <c r="M43" s="4"/>
      <c r="N43" s="4"/>
      <c r="O43" s="4"/>
      <c r="P43" s="11"/>
    </row>
    <row r="44" spans="1:16" x14ac:dyDescent="0.25">
      <c r="A44" s="6"/>
      <c r="B44" s="6" t="s">
        <v>14</v>
      </c>
      <c r="C44" s="28">
        <v>0</v>
      </c>
      <c r="D44" s="28">
        <v>0</v>
      </c>
      <c r="E44" s="28">
        <v>0</v>
      </c>
      <c r="F44" s="3">
        <v>23128.71</v>
      </c>
      <c r="G44" s="28">
        <v>3000</v>
      </c>
      <c r="H44" s="4"/>
      <c r="I44" s="4"/>
      <c r="J44" s="4"/>
      <c r="K44" s="4"/>
      <c r="L44" s="4"/>
      <c r="M44" s="4"/>
      <c r="N44" s="4"/>
      <c r="O44" s="4"/>
      <c r="P44" s="11"/>
    </row>
    <row r="45" spans="1:16" x14ac:dyDescent="0.25">
      <c r="A45" s="6"/>
      <c r="B45" s="6" t="s">
        <v>15</v>
      </c>
      <c r="C45" s="27">
        <v>5930</v>
      </c>
      <c r="D45" s="27">
        <v>2637</v>
      </c>
      <c r="E45" s="27">
        <v>616</v>
      </c>
      <c r="F45" s="144">
        <v>1112.7</v>
      </c>
      <c r="G45" s="27">
        <v>3000</v>
      </c>
      <c r="H45" s="4"/>
      <c r="I45" s="4"/>
      <c r="J45" s="4"/>
      <c r="K45" s="4"/>
      <c r="L45" s="4"/>
      <c r="M45" s="4"/>
      <c r="N45" s="4"/>
      <c r="O45" s="4"/>
      <c r="P45" s="11"/>
    </row>
    <row r="46" spans="1:16" x14ac:dyDescent="0.25">
      <c r="A46" s="6"/>
      <c r="B46" s="6" t="s">
        <v>251</v>
      </c>
      <c r="C46" s="27">
        <v>0</v>
      </c>
      <c r="D46" s="27">
        <v>0</v>
      </c>
      <c r="E46" s="27">
        <v>0</v>
      </c>
      <c r="F46" s="144">
        <v>0</v>
      </c>
      <c r="G46" s="27">
        <v>100</v>
      </c>
      <c r="H46" s="4"/>
      <c r="I46" s="4"/>
      <c r="J46" s="4"/>
      <c r="K46" s="4"/>
      <c r="L46" s="4"/>
      <c r="M46" s="4"/>
      <c r="N46" s="4"/>
      <c r="O46" s="4"/>
      <c r="P46" s="11"/>
    </row>
    <row r="47" spans="1:16" x14ac:dyDescent="0.25">
      <c r="A47" s="2"/>
      <c r="B47" s="2" t="s">
        <v>252</v>
      </c>
      <c r="C47" s="27">
        <v>0</v>
      </c>
      <c r="D47" s="27">
        <v>0</v>
      </c>
      <c r="E47" s="27">
        <v>0</v>
      </c>
      <c r="F47" s="144">
        <v>0</v>
      </c>
      <c r="G47" s="27">
        <v>500</v>
      </c>
      <c r="H47" s="4"/>
      <c r="I47" s="4"/>
      <c r="J47" s="4"/>
      <c r="K47" s="4"/>
      <c r="L47" s="4"/>
      <c r="M47" s="4"/>
      <c r="N47" s="4"/>
      <c r="O47" s="4"/>
      <c r="P47" s="11"/>
    </row>
    <row r="48" spans="1:16" x14ac:dyDescent="0.25">
      <c r="A48" s="2"/>
      <c r="B48" s="2" t="s">
        <v>16</v>
      </c>
      <c r="C48" s="27">
        <v>0</v>
      </c>
      <c r="D48" s="27">
        <v>0</v>
      </c>
      <c r="E48" s="27">
        <v>0</v>
      </c>
      <c r="F48" s="144">
        <v>0</v>
      </c>
      <c r="G48" s="27">
        <v>300</v>
      </c>
      <c r="H48" s="4"/>
      <c r="I48" s="4"/>
      <c r="J48" s="4"/>
      <c r="K48" s="4"/>
      <c r="L48" s="4"/>
      <c r="M48" s="4"/>
      <c r="N48" s="4"/>
      <c r="O48" s="4"/>
      <c r="P48" s="11"/>
    </row>
    <row r="49" spans="1:16" x14ac:dyDescent="0.25">
      <c r="A49" s="2"/>
      <c r="B49" s="193" t="s">
        <v>17</v>
      </c>
      <c r="C49" s="27">
        <v>0</v>
      </c>
      <c r="D49" s="27">
        <v>80748</v>
      </c>
      <c r="E49" s="27">
        <v>75083</v>
      </c>
      <c r="F49" s="144">
        <v>0</v>
      </c>
      <c r="G49" s="27">
        <v>82000</v>
      </c>
      <c r="H49" s="4"/>
      <c r="I49" s="4"/>
      <c r="J49" s="4"/>
      <c r="K49" s="4"/>
      <c r="L49" s="4"/>
      <c r="M49" s="4"/>
      <c r="N49" s="4"/>
      <c r="O49" s="4"/>
      <c r="P49" s="11"/>
    </row>
    <row r="50" spans="1:16" ht="15.75" thickBot="1" x14ac:dyDescent="0.3">
      <c r="A50" s="2"/>
      <c r="B50" s="2" t="s">
        <v>18</v>
      </c>
      <c r="C50" s="24">
        <v>0</v>
      </c>
      <c r="D50" s="24">
        <v>0</v>
      </c>
      <c r="E50" s="24">
        <v>2412</v>
      </c>
      <c r="F50" s="146">
        <v>0</v>
      </c>
      <c r="G50" s="31">
        <v>2000</v>
      </c>
      <c r="H50" s="4"/>
      <c r="I50" s="4"/>
      <c r="J50" s="4"/>
      <c r="K50" s="4"/>
      <c r="L50" s="4"/>
      <c r="M50" s="4"/>
      <c r="N50" s="4"/>
      <c r="O50" s="4"/>
      <c r="P50" s="11"/>
    </row>
    <row r="51" spans="1:16" x14ac:dyDescent="0.25">
      <c r="A51" s="2" t="s">
        <v>253</v>
      </c>
      <c r="B51" s="2"/>
      <c r="C51" s="64">
        <f t="shared" ref="C51:F51" si="5">SUM(C44:C50)</f>
        <v>5930</v>
      </c>
      <c r="D51" s="64">
        <f t="shared" si="5"/>
        <v>83385</v>
      </c>
      <c r="E51" s="64">
        <f t="shared" si="5"/>
        <v>78111</v>
      </c>
      <c r="F51" s="141">
        <f t="shared" si="5"/>
        <v>24241.41</v>
      </c>
      <c r="G51" s="64">
        <f>SUM(G44:G50)</f>
        <v>90900</v>
      </c>
      <c r="K51" s="86"/>
      <c r="L51" s="86"/>
      <c r="M51" s="86"/>
      <c r="N51" s="285"/>
      <c r="O51" s="285"/>
      <c r="P51" s="283"/>
    </row>
    <row r="52" spans="1:16" ht="15.75" thickBot="1" x14ac:dyDescent="0.3">
      <c r="A52" s="256"/>
      <c r="B52" s="257"/>
      <c r="C52" s="257"/>
      <c r="D52" s="257"/>
      <c r="E52" s="257"/>
      <c r="F52" s="257"/>
      <c r="G52" s="258"/>
      <c r="K52" s="86"/>
      <c r="L52" s="86"/>
      <c r="M52" s="86"/>
      <c r="N52" s="286"/>
      <c r="O52" s="286"/>
      <c r="P52" s="284"/>
    </row>
    <row r="53" spans="1:16" ht="15.75" thickBot="1" x14ac:dyDescent="0.3">
      <c r="A53" s="248" t="s">
        <v>19</v>
      </c>
      <c r="B53" s="248"/>
      <c r="C53" s="248"/>
      <c r="D53" s="248"/>
      <c r="E53" s="248"/>
      <c r="F53" s="248"/>
      <c r="G53" s="248"/>
    </row>
    <row r="54" spans="1:16" x14ac:dyDescent="0.25">
      <c r="A54" s="6"/>
      <c r="B54" s="19" t="s">
        <v>254</v>
      </c>
      <c r="C54" s="28">
        <v>16810</v>
      </c>
      <c r="D54" s="28">
        <v>21931</v>
      </c>
      <c r="E54" s="28">
        <v>15983</v>
      </c>
      <c r="F54" s="3">
        <v>13200</v>
      </c>
      <c r="G54" s="28">
        <v>13200</v>
      </c>
    </row>
    <row r="55" spans="1:16" ht="15.75" thickBot="1" x14ac:dyDescent="0.3">
      <c r="A55" s="6"/>
      <c r="B55" s="6" t="s">
        <v>20</v>
      </c>
      <c r="C55" s="24">
        <v>0</v>
      </c>
      <c r="D55" s="24">
        <v>22525</v>
      </c>
      <c r="E55" s="24">
        <v>26926</v>
      </c>
      <c r="F55" s="146">
        <v>26231.06</v>
      </c>
      <c r="G55" s="24">
        <v>25000</v>
      </c>
    </row>
    <row r="56" spans="1:16" x14ac:dyDescent="0.25">
      <c r="A56" s="259" t="s">
        <v>21</v>
      </c>
      <c r="B56" s="259"/>
      <c r="C56" s="66">
        <f t="shared" ref="C56:F56" si="6">SUM(C54:C55)</f>
        <v>16810</v>
      </c>
      <c r="D56" s="66">
        <f t="shared" si="6"/>
        <v>44456</v>
      </c>
      <c r="E56" s="66">
        <f t="shared" si="6"/>
        <v>42909</v>
      </c>
      <c r="F56" s="147">
        <f t="shared" si="6"/>
        <v>39431.06</v>
      </c>
      <c r="G56" s="66">
        <f>SUM(G54:G55)</f>
        <v>38200</v>
      </c>
    </row>
    <row r="57" spans="1:16" ht="15.75" thickBot="1" x14ac:dyDescent="0.3">
      <c r="A57" s="256"/>
      <c r="B57" s="257"/>
      <c r="C57" s="257"/>
      <c r="D57" s="257"/>
      <c r="E57" s="257"/>
      <c r="F57" s="257"/>
      <c r="G57" s="258"/>
    </row>
    <row r="58" spans="1:16" ht="15.75" thickBot="1" x14ac:dyDescent="0.3">
      <c r="A58" s="248" t="s">
        <v>23</v>
      </c>
      <c r="B58" s="248"/>
      <c r="C58" s="248"/>
      <c r="D58" s="248"/>
      <c r="E58" s="248"/>
      <c r="F58" s="248"/>
      <c r="G58" s="248"/>
    </row>
    <row r="59" spans="1:16" ht="15.75" thickBot="1" x14ac:dyDescent="0.3">
      <c r="A59" s="6"/>
      <c r="B59" s="6" t="s">
        <v>22</v>
      </c>
      <c r="C59" s="58">
        <v>0</v>
      </c>
      <c r="D59" s="58">
        <v>0</v>
      </c>
      <c r="E59" s="58">
        <v>0</v>
      </c>
      <c r="F59" s="58">
        <v>199027.78</v>
      </c>
      <c r="G59" s="195">
        <v>0</v>
      </c>
    </row>
    <row r="60" spans="1:16" x14ac:dyDescent="0.25">
      <c r="A60" s="260" t="s">
        <v>24</v>
      </c>
      <c r="B60" s="261"/>
      <c r="C60" s="64">
        <f t="shared" ref="C60:F60" si="7">SUM(C59)</f>
        <v>0</v>
      </c>
      <c r="D60" s="64">
        <f t="shared" si="7"/>
        <v>0</v>
      </c>
      <c r="E60" s="64">
        <f t="shared" si="7"/>
        <v>0</v>
      </c>
      <c r="F60" s="141">
        <f t="shared" si="7"/>
        <v>199027.78</v>
      </c>
      <c r="G60" s="64">
        <f>SUM(G59)</f>
        <v>0</v>
      </c>
    </row>
    <row r="61" spans="1:16" ht="15.75" thickBot="1" x14ac:dyDescent="0.3">
      <c r="A61" s="197"/>
      <c r="B61" s="197"/>
      <c r="C61" s="69"/>
      <c r="D61" s="70"/>
      <c r="E61" s="70"/>
      <c r="G61" s="21"/>
    </row>
    <row r="62" spans="1:16" ht="15.75" thickBot="1" x14ac:dyDescent="0.3">
      <c r="A62" s="262" t="s">
        <v>25</v>
      </c>
      <c r="B62" s="263"/>
      <c r="C62" s="263"/>
      <c r="D62" s="263"/>
      <c r="E62" s="263"/>
      <c r="F62" s="263"/>
      <c r="G62" s="264"/>
    </row>
    <row r="63" spans="1:16" x14ac:dyDescent="0.25">
      <c r="A63" s="67"/>
      <c r="B63" s="198" t="s">
        <v>26</v>
      </c>
      <c r="C63" s="62">
        <v>148494</v>
      </c>
      <c r="D63" s="62">
        <v>167410</v>
      </c>
      <c r="E63" s="62">
        <v>182.297</v>
      </c>
      <c r="F63" s="140">
        <v>137094.81</v>
      </c>
      <c r="G63" s="64">
        <v>130000</v>
      </c>
    </row>
    <row r="64" spans="1:16" x14ac:dyDescent="0.25">
      <c r="A64" s="67"/>
      <c r="B64" s="6" t="s">
        <v>28</v>
      </c>
      <c r="C64" s="64">
        <v>0</v>
      </c>
      <c r="D64" s="64">
        <v>556</v>
      </c>
      <c r="E64" s="64">
        <v>589</v>
      </c>
      <c r="F64" s="141">
        <v>0</v>
      </c>
      <c r="G64" s="66">
        <v>300000</v>
      </c>
    </row>
    <row r="65" spans="1:7" x14ac:dyDescent="0.25">
      <c r="A65" s="111"/>
      <c r="B65" s="2" t="s">
        <v>27</v>
      </c>
      <c r="C65" s="66">
        <v>0</v>
      </c>
      <c r="D65" s="66">
        <v>0</v>
      </c>
      <c r="E65" s="66">
        <v>0</v>
      </c>
      <c r="F65" s="147">
        <v>0</v>
      </c>
      <c r="G65" s="66">
        <v>0</v>
      </c>
    </row>
    <row r="66" spans="1:7" ht="15.75" thickBot="1" x14ac:dyDescent="0.3">
      <c r="A66" s="111"/>
      <c r="B66" s="194" t="s">
        <v>29</v>
      </c>
      <c r="C66" s="71">
        <v>0</v>
      </c>
      <c r="D66" s="71">
        <v>0</v>
      </c>
      <c r="E66" s="71">
        <v>0</v>
      </c>
      <c r="F66" s="148">
        <v>0</v>
      </c>
      <c r="G66" s="33">
        <v>0</v>
      </c>
    </row>
    <row r="67" spans="1:7" x14ac:dyDescent="0.25">
      <c r="A67" s="2" t="s">
        <v>366</v>
      </c>
      <c r="B67" s="2"/>
      <c r="C67" s="64">
        <f t="shared" ref="C67:F67" si="8">SUM(C63:C66)</f>
        <v>148494</v>
      </c>
      <c r="D67" s="64">
        <f t="shared" si="8"/>
        <v>167966</v>
      </c>
      <c r="E67" s="64">
        <f t="shared" si="8"/>
        <v>771.29700000000003</v>
      </c>
      <c r="F67" s="141">
        <f t="shared" si="8"/>
        <v>137094.81</v>
      </c>
      <c r="G67" s="64">
        <f>SUM(G63:G66)</f>
        <v>430000</v>
      </c>
    </row>
    <row r="68" spans="1:7" ht="15.75" thickBot="1" x14ac:dyDescent="0.3">
      <c r="A68" s="4"/>
      <c r="B68" s="4"/>
    </row>
    <row r="69" spans="1:7" ht="15.75" thickBot="1" x14ac:dyDescent="0.3">
      <c r="A69" s="248" t="s">
        <v>258</v>
      </c>
      <c r="B69" s="248"/>
      <c r="C69" s="248"/>
      <c r="D69" s="248"/>
      <c r="E69" s="248"/>
      <c r="F69" s="248"/>
      <c r="G69" s="248"/>
    </row>
    <row r="70" spans="1:7" x14ac:dyDescent="0.25">
      <c r="A70" s="6"/>
      <c r="B70" s="6" t="s">
        <v>255</v>
      </c>
      <c r="C70" s="62">
        <v>4413</v>
      </c>
      <c r="D70" s="62">
        <v>4699</v>
      </c>
      <c r="E70" s="62">
        <v>4759</v>
      </c>
      <c r="F70" s="140">
        <v>4574.9799999999996</v>
      </c>
      <c r="G70" s="29">
        <v>4500</v>
      </c>
    </row>
    <row r="71" spans="1:7" x14ac:dyDescent="0.25">
      <c r="A71" s="6"/>
      <c r="B71" s="6" t="s">
        <v>256</v>
      </c>
      <c r="C71" s="62">
        <v>4000</v>
      </c>
      <c r="D71" s="62">
        <v>2500</v>
      </c>
      <c r="E71" s="62">
        <v>0</v>
      </c>
      <c r="F71" s="140">
        <v>3300</v>
      </c>
      <c r="G71" s="192">
        <v>500</v>
      </c>
    </row>
    <row r="72" spans="1:7" x14ac:dyDescent="0.25">
      <c r="A72" s="6"/>
      <c r="B72" s="6" t="s">
        <v>185</v>
      </c>
      <c r="C72" s="62">
        <v>30070</v>
      </c>
      <c r="D72" s="62">
        <v>30374</v>
      </c>
      <c r="E72" s="62">
        <v>27330</v>
      </c>
      <c r="F72" s="140">
        <v>34264.35</v>
      </c>
      <c r="G72" s="192">
        <v>31000</v>
      </c>
    </row>
    <row r="73" spans="1:7" ht="15.75" thickBot="1" x14ac:dyDescent="0.3">
      <c r="A73" s="2"/>
      <c r="B73" s="2" t="s">
        <v>257</v>
      </c>
      <c r="C73" s="71">
        <v>842</v>
      </c>
      <c r="D73" s="71">
        <v>698</v>
      </c>
      <c r="E73" s="71">
        <v>465</v>
      </c>
      <c r="F73" s="148">
        <v>813.31</v>
      </c>
      <c r="G73" s="33">
        <v>500</v>
      </c>
    </row>
    <row r="74" spans="1:7" x14ac:dyDescent="0.25">
      <c r="A74" s="2" t="s">
        <v>367</v>
      </c>
      <c r="B74" s="2"/>
      <c r="C74" s="64">
        <f t="shared" ref="C74:G74" si="9">SUM(C70:C73)</f>
        <v>39325</v>
      </c>
      <c r="D74" s="64">
        <f t="shared" si="9"/>
        <v>38271</v>
      </c>
      <c r="E74" s="64">
        <f t="shared" si="9"/>
        <v>32554</v>
      </c>
      <c r="F74" s="141">
        <f t="shared" si="9"/>
        <v>42952.639999999999</v>
      </c>
      <c r="G74" s="64">
        <f t="shared" si="9"/>
        <v>36500</v>
      </c>
    </row>
    <row r="75" spans="1:7" ht="15.75" thickBot="1" x14ac:dyDescent="0.3">
      <c r="A75" s="4"/>
      <c r="B75" s="4"/>
      <c r="C75" s="4"/>
      <c r="D75" s="4"/>
      <c r="E75" s="4"/>
      <c r="F75" s="199"/>
    </row>
    <row r="76" spans="1:7" ht="15.75" thickBot="1" x14ac:dyDescent="0.3">
      <c r="A76" s="265" t="s">
        <v>259</v>
      </c>
      <c r="B76" s="266"/>
      <c r="C76" s="266"/>
      <c r="D76" s="266"/>
      <c r="E76" s="266"/>
      <c r="F76" s="266"/>
      <c r="G76" s="267"/>
    </row>
    <row r="77" spans="1:7" x14ac:dyDescent="0.25">
      <c r="A77" s="6"/>
      <c r="B77" s="6" t="s">
        <v>38</v>
      </c>
      <c r="C77" s="62">
        <v>61936</v>
      </c>
      <c r="D77" s="62">
        <v>66403</v>
      </c>
      <c r="E77" s="62">
        <v>70721</v>
      </c>
      <c r="F77" s="140">
        <v>55755.29</v>
      </c>
      <c r="G77" s="29">
        <v>88925</v>
      </c>
    </row>
    <row r="78" spans="1:7" x14ac:dyDescent="0.25">
      <c r="A78" s="6"/>
      <c r="B78" s="6" t="s">
        <v>184</v>
      </c>
      <c r="C78" s="62">
        <v>0</v>
      </c>
      <c r="D78" s="62">
        <v>0</v>
      </c>
      <c r="E78" s="62">
        <v>0</v>
      </c>
      <c r="F78" s="140">
        <v>0</v>
      </c>
      <c r="G78" s="192">
        <v>435</v>
      </c>
    </row>
    <row r="79" spans="1:7" x14ac:dyDescent="0.25">
      <c r="A79" s="2"/>
      <c r="B79" s="2" t="s">
        <v>39</v>
      </c>
      <c r="C79" s="52">
        <v>5550</v>
      </c>
      <c r="D79" s="52">
        <v>4040</v>
      </c>
      <c r="E79" s="52">
        <v>5500</v>
      </c>
      <c r="F79" s="142">
        <v>5050</v>
      </c>
      <c r="G79" s="192">
        <v>5000</v>
      </c>
    </row>
    <row r="80" spans="1:7" x14ac:dyDescent="0.25">
      <c r="A80" s="2"/>
      <c r="B80" s="1" t="s">
        <v>186</v>
      </c>
      <c r="C80" s="52">
        <v>4060</v>
      </c>
      <c r="D80" s="52">
        <v>5215</v>
      </c>
      <c r="E80" s="52">
        <v>6055</v>
      </c>
      <c r="F80" s="142">
        <v>4900</v>
      </c>
      <c r="G80" s="192">
        <v>4500</v>
      </c>
    </row>
    <row r="81" spans="1:10" ht="15.75" thickBot="1" x14ac:dyDescent="0.3">
      <c r="A81" s="2"/>
      <c r="B81" s="2" t="s">
        <v>40</v>
      </c>
      <c r="C81" s="63">
        <v>795</v>
      </c>
      <c r="D81" s="63">
        <v>360</v>
      </c>
      <c r="E81" s="63">
        <v>465</v>
      </c>
      <c r="F81" s="23">
        <v>399.72</v>
      </c>
      <c r="G81" s="33">
        <v>345</v>
      </c>
    </row>
    <row r="82" spans="1:10" x14ac:dyDescent="0.25">
      <c r="A82" s="268" t="s">
        <v>368</v>
      </c>
      <c r="B82" s="269"/>
      <c r="C82" s="64">
        <f t="shared" ref="C82:G82" si="10">SUM(C77:C81)</f>
        <v>72341</v>
      </c>
      <c r="D82" s="64">
        <f t="shared" si="10"/>
        <v>76018</v>
      </c>
      <c r="E82" s="64">
        <f t="shared" ref="E82" si="11">SUM(E77:E81)</f>
        <v>82741</v>
      </c>
      <c r="F82" s="141">
        <f t="shared" ref="F82" si="12">SUM(F77:F81)</f>
        <v>66105.010000000009</v>
      </c>
      <c r="G82" s="64">
        <f t="shared" si="10"/>
        <v>99205</v>
      </c>
    </row>
    <row r="83" spans="1:10" ht="15.75" thickBot="1" x14ac:dyDescent="0.3">
      <c r="A83" s="4"/>
      <c r="B83" s="4"/>
    </row>
    <row r="84" spans="1:10" ht="15.75" thickBot="1" x14ac:dyDescent="0.3">
      <c r="A84" s="248" t="s">
        <v>358</v>
      </c>
      <c r="B84" s="248"/>
      <c r="C84" s="248"/>
      <c r="D84" s="248"/>
      <c r="E84" s="248"/>
      <c r="F84" s="248"/>
      <c r="G84" s="248"/>
    </row>
    <row r="85" spans="1:10" x14ac:dyDescent="0.25">
      <c r="A85" s="6"/>
      <c r="B85" s="6" t="s">
        <v>417</v>
      </c>
      <c r="C85" s="62">
        <v>0</v>
      </c>
      <c r="D85" s="62">
        <v>0</v>
      </c>
      <c r="E85" s="62">
        <v>0</v>
      </c>
      <c r="F85" s="140">
        <v>0</v>
      </c>
      <c r="G85" s="29">
        <v>500</v>
      </c>
    </row>
    <row r="86" spans="1:10" x14ac:dyDescent="0.25">
      <c r="A86" s="2"/>
      <c r="B86" s="2" t="s">
        <v>354</v>
      </c>
      <c r="C86" s="200">
        <v>0</v>
      </c>
      <c r="D86" s="200">
        <v>0</v>
      </c>
      <c r="E86" s="200">
        <v>0</v>
      </c>
      <c r="F86" s="200">
        <v>266581.02</v>
      </c>
      <c r="G86" s="192">
        <v>119004</v>
      </c>
      <c r="H86" s="245"/>
      <c r="I86" s="245"/>
      <c r="J86" s="245"/>
    </row>
    <row r="87" spans="1:10" x14ac:dyDescent="0.25">
      <c r="A87" s="2"/>
      <c r="B87" s="2" t="s">
        <v>419</v>
      </c>
      <c r="C87" s="200">
        <v>0</v>
      </c>
      <c r="D87" s="200">
        <v>0</v>
      </c>
      <c r="E87" s="200">
        <v>0</v>
      </c>
      <c r="F87" s="200">
        <v>113062.45</v>
      </c>
      <c r="G87" s="192">
        <v>50000</v>
      </c>
    </row>
    <row r="88" spans="1:10" x14ac:dyDescent="0.25">
      <c r="A88" s="2"/>
      <c r="B88" s="2" t="s">
        <v>30</v>
      </c>
      <c r="C88" s="52">
        <v>381978</v>
      </c>
      <c r="D88" s="52">
        <v>391490</v>
      </c>
      <c r="E88" s="52">
        <v>485680</v>
      </c>
      <c r="F88" s="142">
        <v>500248</v>
      </c>
      <c r="G88" s="192">
        <v>497760</v>
      </c>
    </row>
    <row r="89" spans="1:10" x14ac:dyDescent="0.25">
      <c r="A89" s="2"/>
      <c r="B89" s="2" t="s">
        <v>31</v>
      </c>
      <c r="C89" s="52">
        <v>0</v>
      </c>
      <c r="D89" s="52">
        <v>0</v>
      </c>
      <c r="E89" s="52">
        <v>0</v>
      </c>
      <c r="F89" s="142">
        <v>0</v>
      </c>
      <c r="G89" s="192">
        <v>500</v>
      </c>
    </row>
    <row r="90" spans="1:10" x14ac:dyDescent="0.25">
      <c r="A90" s="2"/>
      <c r="B90" s="2" t="s">
        <v>356</v>
      </c>
      <c r="C90" s="52">
        <v>12500</v>
      </c>
      <c r="D90" s="52">
        <v>50000</v>
      </c>
      <c r="E90" s="52">
        <v>37500</v>
      </c>
      <c r="F90" s="142">
        <v>59000</v>
      </c>
      <c r="G90" s="192">
        <v>75000</v>
      </c>
    </row>
    <row r="91" spans="1:10" x14ac:dyDescent="0.25">
      <c r="A91" s="2"/>
      <c r="B91" s="2" t="s">
        <v>373</v>
      </c>
      <c r="C91" s="52">
        <v>4314</v>
      </c>
      <c r="D91" s="52">
        <v>4392</v>
      </c>
      <c r="E91" s="52">
        <v>4453</v>
      </c>
      <c r="F91" s="142">
        <v>5010.12</v>
      </c>
      <c r="G91" s="192">
        <v>4570</v>
      </c>
    </row>
    <row r="92" spans="1:10" x14ac:dyDescent="0.25">
      <c r="A92" s="2"/>
      <c r="B92" s="2" t="s">
        <v>369</v>
      </c>
      <c r="C92" s="52">
        <v>25603</v>
      </c>
      <c r="D92" s="52">
        <v>29285</v>
      </c>
      <c r="E92" s="52">
        <v>29853</v>
      </c>
      <c r="F92" s="142">
        <v>29931.54</v>
      </c>
      <c r="G92" s="192">
        <v>45000</v>
      </c>
    </row>
    <row r="93" spans="1:10" x14ac:dyDescent="0.25">
      <c r="A93" s="2"/>
      <c r="B93" s="2" t="s">
        <v>178</v>
      </c>
      <c r="C93" s="52">
        <v>0</v>
      </c>
      <c r="D93" s="52">
        <v>15000</v>
      </c>
      <c r="E93" s="52">
        <v>15000</v>
      </c>
      <c r="F93" s="142">
        <v>15000</v>
      </c>
      <c r="G93" s="192">
        <v>15000</v>
      </c>
    </row>
    <row r="94" spans="1:10" x14ac:dyDescent="0.25">
      <c r="A94" s="2"/>
      <c r="B94" s="7" t="s">
        <v>187</v>
      </c>
      <c r="C94" s="65">
        <v>0</v>
      </c>
      <c r="D94" s="65">
        <v>10000</v>
      </c>
      <c r="E94" s="65">
        <v>10000</v>
      </c>
      <c r="F94" s="143">
        <v>10000</v>
      </c>
      <c r="G94" s="192">
        <v>10000</v>
      </c>
    </row>
    <row r="95" spans="1:10" x14ac:dyDescent="0.25">
      <c r="A95" s="2"/>
      <c r="B95" s="7" t="s">
        <v>179</v>
      </c>
      <c r="C95" s="65">
        <v>25000</v>
      </c>
      <c r="D95" s="65">
        <v>25000</v>
      </c>
      <c r="E95" s="65">
        <v>25000</v>
      </c>
      <c r="F95" s="143">
        <v>25000</v>
      </c>
      <c r="G95" s="192">
        <v>25000</v>
      </c>
    </row>
    <row r="96" spans="1:10" x14ac:dyDescent="0.25">
      <c r="A96" s="2"/>
      <c r="B96" s="7" t="s">
        <v>494</v>
      </c>
      <c r="C96" s="65"/>
      <c r="D96" s="65"/>
      <c r="E96" s="65"/>
      <c r="F96" s="143">
        <v>32731.919999999998</v>
      </c>
      <c r="G96" s="192"/>
    </row>
    <row r="97" spans="1:12" x14ac:dyDescent="0.25">
      <c r="A97" s="2"/>
      <c r="B97" s="2" t="s">
        <v>188</v>
      </c>
      <c r="C97" s="52">
        <v>134159</v>
      </c>
      <c r="D97" s="52">
        <v>66122</v>
      </c>
      <c r="E97" s="52">
        <v>156336</v>
      </c>
      <c r="F97" s="142">
        <v>91742.47</v>
      </c>
      <c r="G97" s="192">
        <v>125000</v>
      </c>
    </row>
    <row r="98" spans="1:12" x14ac:dyDescent="0.25">
      <c r="A98" s="7"/>
      <c r="B98" s="7" t="s">
        <v>32</v>
      </c>
      <c r="C98" s="65">
        <v>0</v>
      </c>
      <c r="D98" s="65">
        <v>0</v>
      </c>
      <c r="E98" s="65">
        <v>0</v>
      </c>
      <c r="F98" s="143">
        <v>0</v>
      </c>
      <c r="G98" s="192">
        <v>10000</v>
      </c>
      <c r="H98" s="79"/>
      <c r="I98" s="79"/>
      <c r="J98" s="79"/>
    </row>
    <row r="99" spans="1:12" x14ac:dyDescent="0.25">
      <c r="A99" s="7"/>
      <c r="B99" s="7" t="s">
        <v>33</v>
      </c>
      <c r="C99" s="65">
        <v>0</v>
      </c>
      <c r="D99" s="65">
        <v>0</v>
      </c>
      <c r="E99" s="65">
        <v>0</v>
      </c>
      <c r="F99" s="143">
        <v>0</v>
      </c>
      <c r="G99" s="201">
        <v>1800</v>
      </c>
    </row>
    <row r="100" spans="1:12" x14ac:dyDescent="0.25">
      <c r="A100" s="2"/>
      <c r="B100" s="2" t="s">
        <v>34</v>
      </c>
      <c r="C100" s="65">
        <v>300</v>
      </c>
      <c r="D100" s="65">
        <v>100</v>
      </c>
      <c r="E100" s="65">
        <v>700</v>
      </c>
      <c r="F100" s="143">
        <v>700</v>
      </c>
      <c r="G100" s="201">
        <v>700</v>
      </c>
    </row>
    <row r="101" spans="1:12" ht="15.75" thickBot="1" x14ac:dyDescent="0.3">
      <c r="A101" s="6"/>
      <c r="B101" s="6" t="s">
        <v>357</v>
      </c>
      <c r="C101" s="63">
        <v>0</v>
      </c>
      <c r="D101" s="63">
        <v>0</v>
      </c>
      <c r="E101" s="63">
        <v>0</v>
      </c>
      <c r="F101" s="23">
        <v>0</v>
      </c>
      <c r="G101" s="33">
        <v>5000</v>
      </c>
    </row>
    <row r="102" spans="1:12" x14ac:dyDescent="0.25">
      <c r="A102" s="6" t="s">
        <v>370</v>
      </c>
      <c r="B102" s="6"/>
      <c r="C102" s="64">
        <f t="shared" ref="C102:F102" si="13">SUM(C85:C101)</f>
        <v>583854</v>
      </c>
      <c r="D102" s="64">
        <f t="shared" si="13"/>
        <v>591389</v>
      </c>
      <c r="E102" s="64">
        <f t="shared" si="13"/>
        <v>764522</v>
      </c>
      <c r="F102" s="141">
        <f t="shared" si="13"/>
        <v>1149007.52</v>
      </c>
      <c r="G102" s="127">
        <f>SUM(G85:G101)</f>
        <v>984834</v>
      </c>
      <c r="H102" s="81"/>
      <c r="I102" s="81"/>
      <c r="J102" s="81"/>
      <c r="K102" s="81"/>
      <c r="L102" s="81"/>
    </row>
    <row r="103" spans="1:12" ht="15.75" thickBot="1" x14ac:dyDescent="0.3">
      <c r="A103" s="4"/>
      <c r="B103" s="4"/>
      <c r="H103" s="81"/>
      <c r="I103" s="81"/>
      <c r="J103" s="81"/>
    </row>
    <row r="104" spans="1:12" ht="15.75" thickBot="1" x14ac:dyDescent="0.3">
      <c r="A104" s="248" t="s">
        <v>260</v>
      </c>
      <c r="B104" s="248"/>
      <c r="C104" s="248"/>
      <c r="D104" s="248"/>
      <c r="E104" s="248"/>
      <c r="F104" s="248"/>
      <c r="G104" s="248"/>
      <c r="H104" s="81"/>
      <c r="I104" s="81"/>
      <c r="J104" s="81"/>
    </row>
    <row r="105" spans="1:12" x14ac:dyDescent="0.25">
      <c r="A105" s="6"/>
      <c r="B105" s="202" t="s">
        <v>371</v>
      </c>
      <c r="C105" s="62">
        <v>0</v>
      </c>
      <c r="D105" s="62">
        <v>0</v>
      </c>
      <c r="E105" s="62">
        <v>0</v>
      </c>
      <c r="F105" s="140">
        <v>0</v>
      </c>
      <c r="G105" s="62">
        <v>24477</v>
      </c>
      <c r="H105" s="81"/>
      <c r="I105" s="81"/>
      <c r="J105" s="81"/>
    </row>
    <row r="106" spans="1:12" x14ac:dyDescent="0.25">
      <c r="A106" s="6"/>
      <c r="B106" s="5" t="s">
        <v>372</v>
      </c>
      <c r="C106" s="52">
        <v>0</v>
      </c>
      <c r="D106" s="52">
        <v>0</v>
      </c>
      <c r="E106" s="52">
        <v>0</v>
      </c>
      <c r="F106" s="142">
        <v>0</v>
      </c>
      <c r="G106" s="52">
        <v>11933</v>
      </c>
      <c r="H106" s="247"/>
      <c r="I106" s="247"/>
      <c r="J106" s="81"/>
    </row>
    <row r="107" spans="1:12" x14ac:dyDescent="0.25">
      <c r="A107" s="6"/>
      <c r="B107" s="2" t="s">
        <v>261</v>
      </c>
      <c r="C107" s="52">
        <v>0</v>
      </c>
      <c r="D107" s="52">
        <v>0</v>
      </c>
      <c r="E107" s="52">
        <v>0</v>
      </c>
      <c r="F107" s="142">
        <v>0</v>
      </c>
      <c r="G107" s="52">
        <v>139210</v>
      </c>
      <c r="H107" s="247"/>
      <c r="I107" s="247"/>
      <c r="J107" s="81"/>
    </row>
    <row r="108" spans="1:12" x14ac:dyDescent="0.25">
      <c r="A108" s="6"/>
      <c r="B108" s="2" t="s">
        <v>262</v>
      </c>
      <c r="C108" s="52">
        <v>0</v>
      </c>
      <c r="D108" s="52">
        <v>0</v>
      </c>
      <c r="E108" s="52">
        <v>0</v>
      </c>
      <c r="F108" s="142">
        <v>0</v>
      </c>
      <c r="G108" s="52">
        <v>92098</v>
      </c>
      <c r="H108" s="247"/>
      <c r="I108" s="247"/>
      <c r="J108" s="81"/>
    </row>
    <row r="109" spans="1:12" x14ac:dyDescent="0.25">
      <c r="A109" s="6"/>
      <c r="B109" s="2" t="s">
        <v>263</v>
      </c>
      <c r="C109" s="52">
        <v>0</v>
      </c>
      <c r="D109" s="52">
        <v>0</v>
      </c>
      <c r="E109" s="52">
        <v>0</v>
      </c>
      <c r="F109" s="142">
        <v>0</v>
      </c>
      <c r="G109" s="52">
        <v>4158</v>
      </c>
      <c r="H109" s="247"/>
      <c r="I109" s="247"/>
    </row>
    <row r="110" spans="1:12" x14ac:dyDescent="0.25">
      <c r="A110" s="6"/>
      <c r="B110" s="2" t="s">
        <v>359</v>
      </c>
      <c r="C110" s="52">
        <v>0</v>
      </c>
      <c r="D110" s="52">
        <v>0</v>
      </c>
      <c r="E110" s="52">
        <v>0</v>
      </c>
      <c r="F110" s="142">
        <v>0</v>
      </c>
      <c r="G110" s="52">
        <v>144350</v>
      </c>
      <c r="H110" s="247"/>
      <c r="I110" s="247"/>
    </row>
    <row r="111" spans="1:12" x14ac:dyDescent="0.25">
      <c r="A111" s="6"/>
      <c r="B111" s="2" t="s">
        <v>265</v>
      </c>
      <c r="C111" s="52">
        <v>0</v>
      </c>
      <c r="D111" s="52">
        <v>0</v>
      </c>
      <c r="E111" s="52">
        <v>0</v>
      </c>
      <c r="F111" s="142">
        <v>0</v>
      </c>
      <c r="G111" s="52">
        <v>205831</v>
      </c>
      <c r="H111" s="247"/>
      <c r="I111" s="247"/>
    </row>
    <row r="112" spans="1:12" x14ac:dyDescent="0.25">
      <c r="A112" s="6"/>
      <c r="B112" s="2" t="s">
        <v>264</v>
      </c>
      <c r="C112" s="52">
        <v>0</v>
      </c>
      <c r="D112" s="52">
        <v>0</v>
      </c>
      <c r="E112" s="52">
        <v>0</v>
      </c>
      <c r="F112" s="142">
        <v>0</v>
      </c>
      <c r="G112" s="52">
        <v>2000</v>
      </c>
      <c r="H112" s="247"/>
      <c r="I112" s="247"/>
    </row>
    <row r="113" spans="1:9" x14ac:dyDescent="0.25">
      <c r="A113" s="6"/>
      <c r="B113" s="2" t="s">
        <v>35</v>
      </c>
      <c r="C113" s="52">
        <v>0</v>
      </c>
      <c r="D113" s="52">
        <v>2344</v>
      </c>
      <c r="E113" s="52">
        <v>0</v>
      </c>
      <c r="F113" s="142">
        <v>450</v>
      </c>
      <c r="G113" s="52">
        <v>500</v>
      </c>
      <c r="H113" s="247"/>
      <c r="I113" s="247"/>
    </row>
    <row r="114" spans="1:9" ht="15.75" thickBot="1" x14ac:dyDescent="0.3">
      <c r="A114" s="6"/>
      <c r="B114" s="2" t="s">
        <v>36</v>
      </c>
      <c r="C114" s="63">
        <v>0</v>
      </c>
      <c r="D114" s="63">
        <v>0</v>
      </c>
      <c r="E114" s="63">
        <v>500</v>
      </c>
      <c r="F114" s="23">
        <v>2000</v>
      </c>
      <c r="G114" s="63">
        <v>500</v>
      </c>
      <c r="H114" s="247"/>
      <c r="I114" s="247"/>
    </row>
    <row r="115" spans="1:9" x14ac:dyDescent="0.25">
      <c r="A115" s="270" t="s">
        <v>374</v>
      </c>
      <c r="B115" s="271"/>
      <c r="C115" s="72">
        <f t="shared" ref="C115:F115" si="14">SUM(C105:C114)</f>
        <v>0</v>
      </c>
      <c r="D115" s="72">
        <f t="shared" si="14"/>
        <v>2344</v>
      </c>
      <c r="E115" s="72">
        <f t="shared" si="14"/>
        <v>500</v>
      </c>
      <c r="F115" s="149">
        <f t="shared" si="14"/>
        <v>2450</v>
      </c>
      <c r="G115" s="72">
        <f>SUM(G105:G114)</f>
        <v>625057</v>
      </c>
    </row>
    <row r="116" spans="1:9" ht="15.75" thickBot="1" x14ac:dyDescent="0.3">
      <c r="A116" s="4"/>
      <c r="B116" s="4"/>
    </row>
    <row r="117" spans="1:9" ht="15.75" thickBot="1" x14ac:dyDescent="0.3">
      <c r="A117" s="248" t="s">
        <v>267</v>
      </c>
      <c r="B117" s="248"/>
      <c r="C117" s="248"/>
      <c r="D117" s="248"/>
      <c r="E117" s="248"/>
      <c r="F117" s="248"/>
      <c r="G117" s="248"/>
    </row>
    <row r="118" spans="1:9" x14ac:dyDescent="0.25">
      <c r="A118" s="6"/>
      <c r="B118" s="19" t="s">
        <v>266</v>
      </c>
      <c r="C118" s="62">
        <v>23125</v>
      </c>
      <c r="D118" s="62">
        <v>13500</v>
      </c>
      <c r="E118" s="62">
        <v>23625</v>
      </c>
      <c r="F118" s="140">
        <v>23606.720000000001</v>
      </c>
      <c r="G118" s="62">
        <v>25000</v>
      </c>
      <c r="H118" s="82"/>
      <c r="I118" s="82"/>
    </row>
    <row r="119" spans="1:9" x14ac:dyDescent="0.25">
      <c r="A119" s="6"/>
      <c r="B119" s="5" t="s">
        <v>37</v>
      </c>
      <c r="C119" s="52">
        <v>3835</v>
      </c>
      <c r="D119" s="52">
        <v>1145</v>
      </c>
      <c r="E119" s="52">
        <v>3549</v>
      </c>
      <c r="F119" s="142">
        <v>1655</v>
      </c>
      <c r="G119" s="52">
        <v>3000</v>
      </c>
      <c r="H119" s="82"/>
      <c r="I119" s="82"/>
    </row>
    <row r="120" spans="1:9" ht="15.75" thickBot="1" x14ac:dyDescent="0.3">
      <c r="A120" s="6"/>
      <c r="B120" s="203" t="s">
        <v>189</v>
      </c>
      <c r="C120" s="63">
        <v>0</v>
      </c>
      <c r="D120" s="63">
        <v>0</v>
      </c>
      <c r="E120" s="63">
        <v>0</v>
      </c>
      <c r="F120" s="23">
        <v>0</v>
      </c>
      <c r="G120" s="63">
        <v>500</v>
      </c>
      <c r="H120" s="82"/>
      <c r="I120" s="82"/>
    </row>
    <row r="121" spans="1:9" x14ac:dyDescent="0.25">
      <c r="A121" s="204" t="s">
        <v>375</v>
      </c>
      <c r="B121" s="198"/>
      <c r="C121" s="72">
        <f t="shared" ref="C121:F121" si="15">SUM(C118:C120)</f>
        <v>26960</v>
      </c>
      <c r="D121" s="72">
        <f t="shared" si="15"/>
        <v>14645</v>
      </c>
      <c r="E121" s="72">
        <f t="shared" si="15"/>
        <v>27174</v>
      </c>
      <c r="F121" s="149">
        <f t="shared" si="15"/>
        <v>25261.72</v>
      </c>
      <c r="G121" s="72">
        <f>SUM(G118:G120)</f>
        <v>28500</v>
      </c>
      <c r="H121" s="82"/>
      <c r="I121" s="82"/>
    </row>
    <row r="122" spans="1:9" ht="15.75" thickBot="1" x14ac:dyDescent="0.3">
      <c r="A122" s="205"/>
      <c r="B122" s="205"/>
      <c r="C122" s="59"/>
      <c r="D122" s="59"/>
      <c r="E122" s="59"/>
      <c r="F122" s="59"/>
      <c r="G122" s="59"/>
      <c r="H122" s="82"/>
      <c r="I122" s="82"/>
    </row>
    <row r="123" spans="1:9" ht="15.75" thickBot="1" x14ac:dyDescent="0.3">
      <c r="A123" s="248" t="s">
        <v>268</v>
      </c>
      <c r="B123" s="248"/>
      <c r="C123" s="248"/>
      <c r="D123" s="248"/>
      <c r="E123" s="248"/>
      <c r="F123" s="248"/>
      <c r="G123" s="248"/>
      <c r="H123" s="82"/>
      <c r="I123" s="82"/>
    </row>
    <row r="124" spans="1:9" x14ac:dyDescent="0.25">
      <c r="A124" s="6"/>
      <c r="B124" s="6" t="s">
        <v>269</v>
      </c>
      <c r="C124" s="62">
        <v>52133</v>
      </c>
      <c r="D124" s="62">
        <v>0</v>
      </c>
      <c r="E124" s="62">
        <v>23450</v>
      </c>
      <c r="F124" s="140">
        <v>43925</v>
      </c>
      <c r="G124" s="62">
        <v>30000</v>
      </c>
      <c r="H124" s="82"/>
      <c r="I124" s="82"/>
    </row>
    <row r="125" spans="1:9" ht="15.75" thickBot="1" x14ac:dyDescent="0.3">
      <c r="A125" s="6"/>
      <c r="B125" s="6" t="s">
        <v>43</v>
      </c>
      <c r="C125" s="63">
        <v>0</v>
      </c>
      <c r="D125" s="63">
        <v>0</v>
      </c>
      <c r="E125" s="63">
        <v>0</v>
      </c>
      <c r="F125" s="23">
        <v>1500</v>
      </c>
      <c r="G125" s="63">
        <v>4000</v>
      </c>
      <c r="H125" s="82"/>
      <c r="I125" s="161"/>
    </row>
    <row r="126" spans="1:9" x14ac:dyDescent="0.25">
      <c r="A126" s="2" t="s">
        <v>376</v>
      </c>
      <c r="B126" s="2"/>
      <c r="C126" s="64">
        <f t="shared" ref="C126:F126" si="16">SUM(C124:C125)</f>
        <v>52133</v>
      </c>
      <c r="D126" s="64">
        <f t="shared" si="16"/>
        <v>0</v>
      </c>
      <c r="E126" s="64">
        <f t="shared" si="16"/>
        <v>23450</v>
      </c>
      <c r="F126" s="141">
        <f t="shared" si="16"/>
        <v>45425</v>
      </c>
      <c r="G126" s="64">
        <f>SUM(G124:G125)</f>
        <v>34000</v>
      </c>
    </row>
    <row r="127" spans="1:9" ht="15.75" thickBot="1" x14ac:dyDescent="0.3">
      <c r="A127" s="4"/>
      <c r="B127" s="4"/>
      <c r="C127" s="70"/>
      <c r="D127" s="70"/>
      <c r="E127" s="70"/>
      <c r="G127" s="21"/>
    </row>
    <row r="128" spans="1:9" ht="15.75" thickBot="1" x14ac:dyDescent="0.3">
      <c r="A128" s="265" t="s">
        <v>270</v>
      </c>
      <c r="B128" s="266"/>
      <c r="C128" s="266"/>
      <c r="D128" s="266"/>
      <c r="E128" s="266"/>
      <c r="F128" s="266"/>
      <c r="G128" s="267"/>
    </row>
    <row r="129" spans="1:11" x14ac:dyDescent="0.25">
      <c r="A129" s="206"/>
      <c r="B129" s="206" t="s">
        <v>41</v>
      </c>
      <c r="C129" s="239">
        <v>107873</v>
      </c>
      <c r="D129" s="239">
        <v>6101</v>
      </c>
      <c r="E129" s="239">
        <v>214199</v>
      </c>
      <c r="F129" s="240">
        <v>0</v>
      </c>
      <c r="G129" s="239">
        <v>10000</v>
      </c>
    </row>
    <row r="130" spans="1:11" x14ac:dyDescent="0.25">
      <c r="A130" s="2"/>
      <c r="B130" s="2" t="s">
        <v>223</v>
      </c>
      <c r="C130" s="52">
        <v>0</v>
      </c>
      <c r="D130" s="52">
        <v>0</v>
      </c>
      <c r="E130" s="52">
        <v>0</v>
      </c>
      <c r="F130" s="142">
        <v>0</v>
      </c>
      <c r="G130" s="52">
        <v>1000</v>
      </c>
    </row>
    <row r="131" spans="1:11" x14ac:dyDescent="0.25">
      <c r="A131" s="2"/>
      <c r="B131" s="2" t="s">
        <v>42</v>
      </c>
      <c r="C131" s="52">
        <v>43621</v>
      </c>
      <c r="D131" s="52">
        <v>38058</v>
      </c>
      <c r="E131" s="52">
        <v>48533</v>
      </c>
      <c r="F131" s="142">
        <v>0</v>
      </c>
      <c r="G131" s="52">
        <v>55000</v>
      </c>
    </row>
    <row r="132" spans="1:11" ht="15.75" thickBot="1" x14ac:dyDescent="0.3">
      <c r="A132" s="2"/>
      <c r="B132" s="2" t="s">
        <v>271</v>
      </c>
      <c r="C132" s="63">
        <v>0</v>
      </c>
      <c r="D132" s="63">
        <v>0</v>
      </c>
      <c r="E132" s="63">
        <v>0</v>
      </c>
      <c r="F132" s="23">
        <v>0</v>
      </c>
      <c r="G132" s="63">
        <v>2400</v>
      </c>
    </row>
    <row r="133" spans="1:11" x14ac:dyDescent="0.25">
      <c r="A133" s="2" t="s">
        <v>377</v>
      </c>
      <c r="B133" s="2"/>
      <c r="C133" s="64">
        <f t="shared" ref="C133:D133" si="17">SUM(C129:C132)</f>
        <v>151494</v>
      </c>
      <c r="D133" s="64">
        <f t="shared" si="17"/>
        <v>44159</v>
      </c>
      <c r="E133" s="64">
        <f t="shared" ref="E133" si="18">SUM(E129:E132)</f>
        <v>262732</v>
      </c>
      <c r="F133" s="141">
        <f t="shared" ref="F133" si="19">SUM(F129:F132)</f>
        <v>0</v>
      </c>
      <c r="G133" s="64">
        <f>SUM(G129:G132)</f>
        <v>68400</v>
      </c>
    </row>
    <row r="134" spans="1:11" ht="15.75" thickBot="1" x14ac:dyDescent="0.3">
      <c r="A134" s="4"/>
      <c r="B134" s="4"/>
    </row>
    <row r="135" spans="1:11" ht="15.75" thickBot="1" x14ac:dyDescent="0.3">
      <c r="A135" s="272" t="s">
        <v>272</v>
      </c>
      <c r="B135" s="248"/>
      <c r="C135" s="248"/>
      <c r="D135" s="248"/>
      <c r="E135" s="248"/>
      <c r="F135" s="248"/>
      <c r="G135" s="248"/>
    </row>
    <row r="136" spans="1:11" x14ac:dyDescent="0.25">
      <c r="A136" s="6"/>
      <c r="B136" s="6" t="s">
        <v>44</v>
      </c>
      <c r="C136" s="62">
        <v>0</v>
      </c>
      <c r="D136" s="62">
        <v>0</v>
      </c>
      <c r="E136" s="62">
        <v>570</v>
      </c>
      <c r="F136" s="140">
        <v>480204.65</v>
      </c>
      <c r="G136" s="62">
        <v>0</v>
      </c>
    </row>
    <row r="137" spans="1:11" ht="15.75" thickBot="1" x14ac:dyDescent="0.3">
      <c r="A137" s="6"/>
      <c r="B137" s="6" t="s">
        <v>45</v>
      </c>
      <c r="C137" s="63">
        <v>0</v>
      </c>
      <c r="D137" s="63">
        <v>0</v>
      </c>
      <c r="E137" s="63">
        <v>0</v>
      </c>
      <c r="F137" s="23">
        <v>0</v>
      </c>
      <c r="G137" s="63">
        <v>0</v>
      </c>
    </row>
    <row r="138" spans="1:11" x14ac:dyDescent="0.25">
      <c r="A138" s="2" t="s">
        <v>378</v>
      </c>
      <c r="B138" s="2"/>
      <c r="C138" s="64">
        <f t="shared" ref="C138:F138" si="20">SUM(C136:C137)</f>
        <v>0</v>
      </c>
      <c r="D138" s="64">
        <f t="shared" si="20"/>
        <v>0</v>
      </c>
      <c r="E138" s="64">
        <f t="shared" si="20"/>
        <v>570</v>
      </c>
      <c r="F138" s="141">
        <f t="shared" si="20"/>
        <v>480204.65</v>
      </c>
      <c r="G138" s="64">
        <f>SUM(G136:G137)</f>
        <v>0</v>
      </c>
    </row>
    <row r="139" spans="1:11" ht="15.75" thickBot="1" x14ac:dyDescent="0.3">
      <c r="A139" s="4"/>
      <c r="B139" s="4"/>
      <c r="H139" s="246"/>
      <c r="I139" s="246"/>
      <c r="J139" s="246"/>
      <c r="K139" s="246"/>
    </row>
    <row r="140" spans="1:11" ht="15.75" thickBot="1" x14ac:dyDescent="0.3">
      <c r="A140" s="265" t="s">
        <v>379</v>
      </c>
      <c r="B140" s="266"/>
      <c r="C140" s="266"/>
      <c r="D140" s="266"/>
      <c r="E140" s="266"/>
      <c r="F140" s="266"/>
      <c r="G140" s="267"/>
      <c r="H140" s="246"/>
      <c r="I140" s="246"/>
      <c r="J140" s="246"/>
      <c r="K140" s="246"/>
    </row>
    <row r="141" spans="1:11" x14ac:dyDescent="0.25">
      <c r="A141" s="19"/>
      <c r="B141" s="206" t="s">
        <v>226</v>
      </c>
      <c r="C141" s="62">
        <v>0</v>
      </c>
      <c r="D141" s="62">
        <v>0</v>
      </c>
      <c r="E141" s="62">
        <v>0</v>
      </c>
      <c r="F141" s="140">
        <v>0</v>
      </c>
      <c r="G141" s="62">
        <v>648000</v>
      </c>
      <c r="H141" s="246"/>
      <c r="I141" s="246"/>
      <c r="J141" s="246"/>
      <c r="K141" s="246"/>
    </row>
    <row r="142" spans="1:11" ht="15.75" thickBot="1" x14ac:dyDescent="0.3">
      <c r="A142" s="19"/>
      <c r="B142" s="6" t="s">
        <v>225</v>
      </c>
      <c r="C142" s="63">
        <v>0</v>
      </c>
      <c r="D142" s="63">
        <v>0</v>
      </c>
      <c r="E142" s="63">
        <v>0</v>
      </c>
      <c r="F142" s="23">
        <v>0</v>
      </c>
      <c r="G142" s="63">
        <v>1500711</v>
      </c>
      <c r="H142" s="246"/>
      <c r="I142" s="246"/>
      <c r="J142" s="246"/>
      <c r="K142" s="246"/>
    </row>
    <row r="143" spans="1:11" x14ac:dyDescent="0.25">
      <c r="A143" s="6" t="s">
        <v>380</v>
      </c>
      <c r="C143" s="62">
        <f t="shared" ref="C143:F143" si="21">SUM(C141:C142)</f>
        <v>0</v>
      </c>
      <c r="D143" s="62">
        <f t="shared" si="21"/>
        <v>0</v>
      </c>
      <c r="E143" s="62">
        <f t="shared" si="21"/>
        <v>0</v>
      </c>
      <c r="F143" s="140">
        <f t="shared" si="21"/>
        <v>0</v>
      </c>
      <c r="G143" s="62">
        <f>SUM(G141:G142)</f>
        <v>2148711</v>
      </c>
      <c r="H143" s="246"/>
      <c r="I143" s="246"/>
      <c r="J143" s="246"/>
      <c r="K143" s="246"/>
    </row>
    <row r="144" spans="1:11" ht="15.75" thickBot="1" x14ac:dyDescent="0.3">
      <c r="A144" s="207"/>
      <c r="B144" s="191"/>
      <c r="C144" s="90"/>
      <c r="D144" s="90"/>
      <c r="E144" s="90"/>
      <c r="F144" s="90"/>
      <c r="G144" s="208"/>
      <c r="H144" s="246"/>
      <c r="I144" s="246"/>
      <c r="J144" s="246"/>
      <c r="K144" s="246"/>
    </row>
    <row r="145" spans="1:11" ht="16.5" thickBot="1" x14ac:dyDescent="0.3">
      <c r="A145" s="273" t="s">
        <v>5</v>
      </c>
      <c r="B145" s="273"/>
      <c r="C145" s="89">
        <f t="shared" ref="C145:F145" si="22">SUM(C143,C138,C133,C126,C121,C115,C102,C82,C74,C67,C60,C56,C51,C41,C35,,C25,C18,C7)</f>
        <v>4816836</v>
      </c>
      <c r="D145" s="89">
        <f t="shared" si="22"/>
        <v>5656187</v>
      </c>
      <c r="E145" s="89">
        <f t="shared" si="22"/>
        <v>6391385.2970000003</v>
      </c>
      <c r="F145" s="150">
        <f t="shared" si="22"/>
        <v>7941416.6999999993</v>
      </c>
      <c r="G145" s="89">
        <f>SUM(G143,G138,G133,G126,G121,G115,G102,G82,G74,G67,G60,G56,G51,G41,G35,G25,G18,G7)</f>
        <v>9834964</v>
      </c>
      <c r="H145" s="246"/>
      <c r="I145" s="246"/>
      <c r="J145" s="246"/>
      <c r="K145" s="246"/>
    </row>
    <row r="146" spans="1:11" ht="15.75" x14ac:dyDescent="0.25">
      <c r="A146" s="209"/>
      <c r="B146" s="209"/>
      <c r="C146" s="88"/>
      <c r="D146" s="88"/>
      <c r="E146" s="88"/>
      <c r="F146" s="151"/>
      <c r="G146" s="88"/>
      <c r="H146" s="246"/>
      <c r="I146" s="246"/>
      <c r="J146" s="246"/>
      <c r="K146" s="246"/>
    </row>
    <row r="147" spans="1:11" ht="16.5" thickBot="1" x14ac:dyDescent="0.3">
      <c r="A147" s="209"/>
      <c r="B147" s="209"/>
      <c r="C147" s="60"/>
      <c r="D147" s="60"/>
      <c r="E147" s="60"/>
      <c r="F147" s="151"/>
      <c r="G147" s="60"/>
      <c r="H147" s="246"/>
      <c r="I147" s="246"/>
      <c r="J147" s="246"/>
      <c r="K147" s="246"/>
    </row>
    <row r="148" spans="1:11" ht="15" customHeight="1" thickBot="1" x14ac:dyDescent="0.3">
      <c r="A148" s="276" t="s">
        <v>3</v>
      </c>
      <c r="B148" s="277"/>
      <c r="C148" s="87"/>
      <c r="D148" s="87"/>
      <c r="E148" s="87"/>
      <c r="F148" s="87"/>
      <c r="G148" s="210"/>
      <c r="I148" s="84"/>
      <c r="J148" s="84"/>
      <c r="K148" s="84"/>
    </row>
    <row r="149" spans="1:11" ht="15.75" thickBot="1" x14ac:dyDescent="0.3">
      <c r="A149" s="248" t="s">
        <v>273</v>
      </c>
      <c r="B149" s="248"/>
      <c r="C149" s="248"/>
      <c r="D149" s="248"/>
      <c r="E149" s="248"/>
      <c r="F149" s="248"/>
      <c r="G149" s="248"/>
      <c r="H149" s="84"/>
      <c r="I149" s="84"/>
      <c r="J149" s="84"/>
      <c r="K149" s="84"/>
    </row>
    <row r="150" spans="1:11" x14ac:dyDescent="0.25">
      <c r="A150" s="6"/>
      <c r="B150" s="6" t="s">
        <v>46</v>
      </c>
      <c r="C150" s="62">
        <v>0</v>
      </c>
      <c r="D150" s="62">
        <v>2085</v>
      </c>
      <c r="E150" s="62">
        <v>5659</v>
      </c>
      <c r="F150" s="140">
        <v>1774.64</v>
      </c>
      <c r="G150" s="29">
        <v>500</v>
      </c>
      <c r="H150" s="84"/>
      <c r="I150" s="84"/>
      <c r="J150" s="84"/>
      <c r="K150" s="84"/>
    </row>
    <row r="151" spans="1:11" x14ac:dyDescent="0.25">
      <c r="A151" s="2"/>
      <c r="B151" s="2" t="s">
        <v>47</v>
      </c>
      <c r="C151" s="52">
        <v>0</v>
      </c>
      <c r="D151" s="52">
        <v>987</v>
      </c>
      <c r="E151" s="52">
        <v>2869</v>
      </c>
      <c r="F151" s="142">
        <v>2448.38</v>
      </c>
      <c r="G151" s="192">
        <v>3000</v>
      </c>
      <c r="H151" s="84"/>
      <c r="I151" s="84"/>
      <c r="J151" s="84"/>
      <c r="K151" s="84"/>
    </row>
    <row r="152" spans="1:11" x14ac:dyDescent="0.25">
      <c r="A152" s="2"/>
      <c r="B152" s="2" t="s">
        <v>48</v>
      </c>
      <c r="C152" s="52">
        <v>4700</v>
      </c>
      <c r="D152" s="52">
        <v>3330</v>
      </c>
      <c r="E152" s="52">
        <v>3625</v>
      </c>
      <c r="F152" s="142">
        <v>4063.26</v>
      </c>
      <c r="G152" s="192">
        <v>4200</v>
      </c>
      <c r="H152" s="84"/>
      <c r="I152" s="84"/>
      <c r="J152" s="84"/>
      <c r="K152" s="84"/>
    </row>
    <row r="153" spans="1:11" x14ac:dyDescent="0.25">
      <c r="A153" s="2"/>
      <c r="B153" s="2" t="s">
        <v>49</v>
      </c>
      <c r="C153" s="52">
        <v>13437</v>
      </c>
      <c r="D153" s="52">
        <v>2099</v>
      </c>
      <c r="E153" s="52">
        <v>6076</v>
      </c>
      <c r="F153" s="142">
        <v>13440.8</v>
      </c>
      <c r="G153" s="192">
        <v>10000</v>
      </c>
      <c r="H153" s="84"/>
      <c r="I153" s="84"/>
      <c r="J153" s="84"/>
      <c r="K153" s="84"/>
    </row>
    <row r="154" spans="1:11" x14ac:dyDescent="0.25">
      <c r="A154" s="2"/>
      <c r="B154" s="2" t="s">
        <v>50</v>
      </c>
      <c r="C154" s="52">
        <v>6708</v>
      </c>
      <c r="D154" s="52">
        <v>1214</v>
      </c>
      <c r="E154" s="52">
        <v>8636</v>
      </c>
      <c r="F154" s="142">
        <v>12703.71</v>
      </c>
      <c r="G154" s="192">
        <v>10000</v>
      </c>
      <c r="H154" s="84"/>
      <c r="I154" s="84"/>
      <c r="J154" s="84"/>
      <c r="K154" s="84"/>
    </row>
    <row r="155" spans="1:11" x14ac:dyDescent="0.25">
      <c r="A155" s="2"/>
      <c r="B155" s="2" t="s">
        <v>51</v>
      </c>
      <c r="C155" s="52">
        <v>765</v>
      </c>
      <c r="D155" s="52">
        <v>0</v>
      </c>
      <c r="E155" s="52">
        <v>1988</v>
      </c>
      <c r="F155" s="142">
        <v>0</v>
      </c>
      <c r="G155" s="192">
        <v>0</v>
      </c>
      <c r="H155" s="84"/>
      <c r="I155" s="84"/>
      <c r="J155" s="84"/>
      <c r="K155" s="84"/>
    </row>
    <row r="156" spans="1:11" x14ac:dyDescent="0.25">
      <c r="A156" s="2"/>
      <c r="B156" s="2" t="s">
        <v>52</v>
      </c>
      <c r="C156" s="52">
        <v>0</v>
      </c>
      <c r="D156" s="52">
        <v>0</v>
      </c>
      <c r="E156" s="52">
        <v>653</v>
      </c>
      <c r="F156" s="142">
        <v>5620.4</v>
      </c>
      <c r="G156" s="192">
        <v>6000</v>
      </c>
      <c r="H156" s="84"/>
      <c r="I156" s="84"/>
      <c r="J156" s="84"/>
      <c r="K156" s="84"/>
    </row>
    <row r="157" spans="1:11" x14ac:dyDescent="0.25">
      <c r="A157" s="2"/>
      <c r="B157" s="2" t="s">
        <v>53</v>
      </c>
      <c r="C157" s="52">
        <v>0</v>
      </c>
      <c r="D157" s="52">
        <v>0</v>
      </c>
      <c r="E157" s="52">
        <v>0</v>
      </c>
      <c r="F157" s="142">
        <v>0</v>
      </c>
      <c r="G157" s="192">
        <v>500</v>
      </c>
      <c r="H157" s="84"/>
      <c r="I157" s="84"/>
      <c r="J157" s="84"/>
      <c r="K157" s="84"/>
    </row>
    <row r="158" spans="1:11" x14ac:dyDescent="0.25">
      <c r="A158" s="2"/>
      <c r="B158" s="2" t="s">
        <v>274</v>
      </c>
      <c r="C158" s="52">
        <v>0</v>
      </c>
      <c r="D158" s="52">
        <v>0</v>
      </c>
      <c r="E158" s="52">
        <v>0</v>
      </c>
      <c r="F158" s="142">
        <v>0</v>
      </c>
      <c r="G158" s="192">
        <v>500</v>
      </c>
      <c r="H158" s="84"/>
      <c r="I158" s="84"/>
      <c r="J158" s="84"/>
      <c r="K158" s="84"/>
    </row>
    <row r="159" spans="1:11" ht="15.75" thickBot="1" x14ac:dyDescent="0.3">
      <c r="A159" s="7"/>
      <c r="B159" s="2" t="s">
        <v>54</v>
      </c>
      <c r="C159" s="63">
        <v>0</v>
      </c>
      <c r="D159" s="63">
        <v>0</v>
      </c>
      <c r="E159" s="63">
        <v>0</v>
      </c>
      <c r="F159" s="23">
        <v>16517.63</v>
      </c>
      <c r="G159" s="33">
        <v>500</v>
      </c>
      <c r="H159" s="84"/>
      <c r="I159" s="84"/>
      <c r="J159" s="84"/>
      <c r="K159" s="84"/>
    </row>
    <row r="160" spans="1:11" x14ac:dyDescent="0.25">
      <c r="A160" s="7" t="s">
        <v>381</v>
      </c>
      <c r="B160" s="2"/>
      <c r="C160" s="62">
        <f t="shared" ref="C160:F160" si="23">SUM(C150:C159)</f>
        <v>25610</v>
      </c>
      <c r="D160" s="62">
        <f t="shared" si="23"/>
        <v>9715</v>
      </c>
      <c r="E160" s="62">
        <f t="shared" si="23"/>
        <v>29506</v>
      </c>
      <c r="F160" s="140">
        <f t="shared" si="23"/>
        <v>56568.820000000007</v>
      </c>
      <c r="G160" s="62">
        <f>SUM(G150:G159)</f>
        <v>35200</v>
      </c>
    </row>
    <row r="161" spans="1:10" ht="15.75" thickBot="1" x14ac:dyDescent="0.3">
      <c r="A161" s="191"/>
      <c r="B161" s="191"/>
      <c r="C161" s="211"/>
      <c r="D161" s="211"/>
      <c r="E161" s="211"/>
      <c r="F161" s="152"/>
      <c r="G161" s="212"/>
    </row>
    <row r="162" spans="1:10" ht="15.75" thickBot="1" x14ac:dyDescent="0.3">
      <c r="A162" s="251" t="s">
        <v>275</v>
      </c>
      <c r="B162" s="251"/>
      <c r="C162" s="251"/>
      <c r="D162" s="251"/>
      <c r="E162" s="251"/>
      <c r="F162" s="251"/>
      <c r="G162" s="251"/>
    </row>
    <row r="163" spans="1:10" x14ac:dyDescent="0.25">
      <c r="A163" s="6"/>
      <c r="B163" s="6" t="s">
        <v>276</v>
      </c>
      <c r="C163" s="62">
        <v>121762</v>
      </c>
      <c r="D163" s="62">
        <v>98105</v>
      </c>
      <c r="E163" s="62">
        <v>110617</v>
      </c>
      <c r="F163" s="140">
        <v>96250.79</v>
      </c>
      <c r="G163" s="29">
        <v>103000</v>
      </c>
    </row>
    <row r="164" spans="1:10" x14ac:dyDescent="0.25">
      <c r="A164" s="6"/>
      <c r="B164" s="6" t="s">
        <v>56</v>
      </c>
      <c r="C164" s="62">
        <v>38000</v>
      </c>
      <c r="D164" s="62">
        <v>0</v>
      </c>
      <c r="E164" s="62">
        <v>0</v>
      </c>
      <c r="F164" s="140">
        <v>43100</v>
      </c>
      <c r="G164" s="192">
        <v>75000</v>
      </c>
      <c r="H164" s="245"/>
      <c r="I164" s="245"/>
      <c r="J164" s="245"/>
    </row>
    <row r="165" spans="1:10" x14ac:dyDescent="0.25">
      <c r="A165" s="6"/>
      <c r="B165" s="213" t="s">
        <v>57</v>
      </c>
      <c r="C165" s="73">
        <v>206895</v>
      </c>
      <c r="D165" s="73">
        <v>153784</v>
      </c>
      <c r="E165" s="73">
        <v>189632</v>
      </c>
      <c r="F165" s="153">
        <v>210677.38</v>
      </c>
      <c r="G165" s="214">
        <v>245413</v>
      </c>
    </row>
    <row r="166" spans="1:10" x14ac:dyDescent="0.25">
      <c r="A166" s="6"/>
      <c r="B166" s="6" t="s">
        <v>191</v>
      </c>
      <c r="C166" s="62">
        <v>0</v>
      </c>
      <c r="D166" s="62">
        <v>0</v>
      </c>
      <c r="E166" s="62">
        <v>0</v>
      </c>
      <c r="F166" s="140">
        <v>4752</v>
      </c>
      <c r="G166" s="192">
        <v>4752</v>
      </c>
    </row>
    <row r="167" spans="1:10" x14ac:dyDescent="0.25">
      <c r="A167" s="6"/>
      <c r="B167" s="2" t="s">
        <v>382</v>
      </c>
      <c r="C167" s="62">
        <v>3851</v>
      </c>
      <c r="D167" s="62">
        <v>4690</v>
      </c>
      <c r="E167" s="62">
        <v>5374</v>
      </c>
      <c r="F167" s="140">
        <v>5517.35</v>
      </c>
      <c r="G167" s="192">
        <v>6864.6</v>
      </c>
    </row>
    <row r="168" spans="1:10" x14ac:dyDescent="0.25">
      <c r="A168" s="6"/>
      <c r="B168" s="6" t="s">
        <v>58</v>
      </c>
      <c r="C168" s="62">
        <v>59097</v>
      </c>
      <c r="D168" s="62">
        <v>54229</v>
      </c>
      <c r="E168" s="62">
        <v>68939</v>
      </c>
      <c r="F168" s="140">
        <v>91544.4</v>
      </c>
      <c r="G168" s="192">
        <v>80838.720000000001</v>
      </c>
    </row>
    <row r="169" spans="1:10" x14ac:dyDescent="0.25">
      <c r="A169" s="6"/>
      <c r="B169" s="6" t="s">
        <v>60</v>
      </c>
      <c r="C169" s="62">
        <v>10500</v>
      </c>
      <c r="D169" s="62">
        <v>13500</v>
      </c>
      <c r="E169" s="62">
        <v>11000</v>
      </c>
      <c r="F169" s="140">
        <v>10250.01</v>
      </c>
      <c r="G169" s="192">
        <v>10500</v>
      </c>
    </row>
    <row r="170" spans="1:10" x14ac:dyDescent="0.25">
      <c r="A170" s="6"/>
      <c r="B170" s="6" t="s">
        <v>61</v>
      </c>
      <c r="C170" s="62">
        <v>41576</v>
      </c>
      <c r="D170" s="62">
        <v>15851</v>
      </c>
      <c r="E170" s="62">
        <v>17382</v>
      </c>
      <c r="F170" s="140">
        <v>2395.85</v>
      </c>
      <c r="G170" s="192">
        <v>5000</v>
      </c>
    </row>
    <row r="171" spans="1:10" x14ac:dyDescent="0.25">
      <c r="A171" s="2"/>
      <c r="B171" s="2" t="s">
        <v>55</v>
      </c>
      <c r="C171" s="52">
        <v>26370</v>
      </c>
      <c r="D171" s="52">
        <v>20657</v>
      </c>
      <c r="E171" s="52">
        <v>25061</v>
      </c>
      <c r="F171" s="142">
        <v>23745.49</v>
      </c>
      <c r="G171" s="192">
        <v>27017.13</v>
      </c>
    </row>
    <row r="172" spans="1:10" x14ac:dyDescent="0.25">
      <c r="A172" s="2"/>
      <c r="B172" s="2" t="s">
        <v>59</v>
      </c>
      <c r="C172" s="52">
        <v>1935</v>
      </c>
      <c r="D172" s="52">
        <v>1095</v>
      </c>
      <c r="E172" s="52">
        <v>1710</v>
      </c>
      <c r="F172" s="142">
        <v>4515.55</v>
      </c>
      <c r="G172" s="192">
        <v>1900</v>
      </c>
    </row>
    <row r="173" spans="1:10" x14ac:dyDescent="0.25">
      <c r="A173" s="2"/>
      <c r="B173" s="2" t="s">
        <v>62</v>
      </c>
      <c r="C173" s="52">
        <v>19434</v>
      </c>
      <c r="D173" s="52">
        <v>18133</v>
      </c>
      <c r="E173" s="52">
        <v>27344</v>
      </c>
      <c r="F173" s="142">
        <v>22822.21</v>
      </c>
      <c r="G173" s="192">
        <v>0</v>
      </c>
    </row>
    <row r="174" spans="1:10" x14ac:dyDescent="0.25">
      <c r="A174" s="2"/>
      <c r="B174" s="215" t="s">
        <v>63</v>
      </c>
      <c r="C174" s="52">
        <v>6147</v>
      </c>
      <c r="D174" s="52">
        <v>2793</v>
      </c>
      <c r="E174" s="52">
        <v>3806</v>
      </c>
      <c r="F174" s="142">
        <v>5744.76</v>
      </c>
      <c r="G174" s="192">
        <v>4500</v>
      </c>
    </row>
    <row r="175" spans="1:10" x14ac:dyDescent="0.25">
      <c r="A175" s="2"/>
      <c r="B175" s="215" t="s">
        <v>218</v>
      </c>
      <c r="C175" s="52">
        <v>0</v>
      </c>
      <c r="D175" s="52">
        <v>405</v>
      </c>
      <c r="E175" s="52">
        <v>875</v>
      </c>
      <c r="F175" s="142">
        <v>606.05999999999995</v>
      </c>
      <c r="G175" s="192">
        <v>700</v>
      </c>
      <c r="H175" s="56"/>
      <c r="I175" s="56"/>
      <c r="J175" s="56"/>
    </row>
    <row r="176" spans="1:10" x14ac:dyDescent="0.25">
      <c r="A176" s="2"/>
      <c r="B176" s="215" t="s">
        <v>64</v>
      </c>
      <c r="C176" s="52">
        <v>5960</v>
      </c>
      <c r="D176" s="52">
        <v>6283</v>
      </c>
      <c r="E176" s="52">
        <v>8271</v>
      </c>
      <c r="F176" s="142">
        <v>8981.09</v>
      </c>
      <c r="G176" s="192">
        <v>10000</v>
      </c>
    </row>
    <row r="177" spans="1:12" x14ac:dyDescent="0.25">
      <c r="A177" s="2"/>
      <c r="B177" s="215" t="s">
        <v>65</v>
      </c>
      <c r="C177" s="52">
        <v>0</v>
      </c>
      <c r="D177" s="52">
        <v>0</v>
      </c>
      <c r="E177" s="52">
        <v>581</v>
      </c>
      <c r="F177" s="142">
        <v>0</v>
      </c>
      <c r="G177" s="192">
        <v>1000</v>
      </c>
    </row>
    <row r="178" spans="1:12" x14ac:dyDescent="0.25">
      <c r="A178" s="2"/>
      <c r="B178" s="215" t="s">
        <v>66</v>
      </c>
      <c r="C178" s="52">
        <v>0</v>
      </c>
      <c r="D178" s="52">
        <v>0</v>
      </c>
      <c r="E178" s="52">
        <v>316</v>
      </c>
      <c r="F178" s="142">
        <v>40.5</v>
      </c>
      <c r="G178" s="192">
        <v>300</v>
      </c>
    </row>
    <row r="179" spans="1:12" x14ac:dyDescent="0.25">
      <c r="A179" s="2"/>
      <c r="B179" s="215" t="s">
        <v>67</v>
      </c>
      <c r="C179" s="52">
        <v>0</v>
      </c>
      <c r="D179" s="52">
        <v>0</v>
      </c>
      <c r="E179" s="52">
        <v>3690</v>
      </c>
      <c r="F179" s="142">
        <v>3913.69</v>
      </c>
      <c r="G179" s="192">
        <v>4000</v>
      </c>
    </row>
    <row r="180" spans="1:12" x14ac:dyDescent="0.25">
      <c r="A180" s="2"/>
      <c r="B180" s="216" t="s">
        <v>68</v>
      </c>
      <c r="C180" s="52">
        <v>0</v>
      </c>
      <c r="D180" s="52">
        <v>0</v>
      </c>
      <c r="E180" s="52">
        <v>0</v>
      </c>
      <c r="F180" s="142">
        <v>1397.85</v>
      </c>
      <c r="G180" s="192">
        <v>3500</v>
      </c>
    </row>
    <row r="181" spans="1:12" x14ac:dyDescent="0.25">
      <c r="A181" s="2"/>
      <c r="B181" s="2" t="s">
        <v>75</v>
      </c>
      <c r="C181" s="52">
        <v>0</v>
      </c>
      <c r="D181" s="52">
        <v>0</v>
      </c>
      <c r="E181" s="52">
        <v>0</v>
      </c>
      <c r="F181" s="142">
        <v>250</v>
      </c>
      <c r="G181" s="192">
        <v>9000</v>
      </c>
    </row>
    <row r="182" spans="1:12" ht="15.75" customHeight="1" thickBot="1" x14ac:dyDescent="0.3">
      <c r="A182" s="2"/>
      <c r="B182" s="193" t="s">
        <v>74</v>
      </c>
      <c r="C182" s="63">
        <v>6754</v>
      </c>
      <c r="D182" s="63">
        <v>4435</v>
      </c>
      <c r="E182" s="63">
        <v>1603</v>
      </c>
      <c r="F182" s="23">
        <v>6276.85</v>
      </c>
      <c r="G182" s="33">
        <v>1000</v>
      </c>
      <c r="H182" s="83"/>
      <c r="I182" s="83"/>
      <c r="J182" s="83"/>
      <c r="K182" s="83"/>
      <c r="L182" s="83"/>
    </row>
    <row r="183" spans="1:12" x14ac:dyDescent="0.25">
      <c r="A183" s="2" t="s">
        <v>383</v>
      </c>
      <c r="B183" s="2"/>
      <c r="C183" s="64">
        <f t="shared" ref="C183:G183" si="24">SUM(C163:C182)</f>
        <v>548281</v>
      </c>
      <c r="D183" s="64">
        <f t="shared" si="24"/>
        <v>393960</v>
      </c>
      <c r="E183" s="64">
        <f t="shared" ref="E183" si="25">SUM(E163:E182)</f>
        <v>476201</v>
      </c>
      <c r="F183" s="141">
        <f t="shared" ref="F183" si="26">SUM(F163:F182)</f>
        <v>542781.82999999984</v>
      </c>
      <c r="G183" s="64">
        <f t="shared" si="24"/>
        <v>594285.44999999995</v>
      </c>
    </row>
    <row r="184" spans="1:12" ht="15.75" thickBot="1" x14ac:dyDescent="0.3">
      <c r="A184" s="191"/>
      <c r="B184" s="191"/>
      <c r="C184" s="211"/>
      <c r="D184" s="211"/>
      <c r="E184" s="211"/>
      <c r="F184" s="152"/>
      <c r="G184" s="208"/>
    </row>
    <row r="185" spans="1:12" ht="15.75" thickBot="1" x14ac:dyDescent="0.3">
      <c r="A185" s="251" t="s">
        <v>9</v>
      </c>
      <c r="B185" s="251"/>
      <c r="C185" s="251"/>
      <c r="D185" s="251"/>
      <c r="E185" s="251"/>
      <c r="F185" s="251"/>
      <c r="G185" s="251"/>
    </row>
    <row r="186" spans="1:12" x14ac:dyDescent="0.25">
      <c r="A186" s="6"/>
      <c r="B186" s="6" t="s">
        <v>69</v>
      </c>
      <c r="C186" s="62">
        <v>8300</v>
      </c>
      <c r="D186" s="62">
        <v>11550</v>
      </c>
      <c r="E186" s="62">
        <v>6500</v>
      </c>
      <c r="F186" s="140">
        <v>15750</v>
      </c>
      <c r="G186" s="29">
        <v>22800</v>
      </c>
    </row>
    <row r="187" spans="1:12" ht="15.75" thickBot="1" x14ac:dyDescent="0.3">
      <c r="A187" s="6"/>
      <c r="B187" s="6" t="s">
        <v>70</v>
      </c>
      <c r="C187" s="63">
        <v>0</v>
      </c>
      <c r="D187" s="63">
        <v>0</v>
      </c>
      <c r="E187" s="63">
        <v>0</v>
      </c>
      <c r="F187" s="23">
        <v>1456</v>
      </c>
      <c r="G187" s="33">
        <v>1456</v>
      </c>
    </row>
    <row r="188" spans="1:12" x14ac:dyDescent="0.25">
      <c r="A188" s="2" t="s">
        <v>384</v>
      </c>
      <c r="B188" s="2"/>
      <c r="C188" s="64">
        <f t="shared" ref="C188:F188" si="27">SUM(C186:C187)</f>
        <v>8300</v>
      </c>
      <c r="D188" s="64">
        <f t="shared" si="27"/>
        <v>11550</v>
      </c>
      <c r="E188" s="64">
        <f t="shared" si="27"/>
        <v>6500</v>
      </c>
      <c r="F188" s="141">
        <f t="shared" si="27"/>
        <v>17206</v>
      </c>
      <c r="G188" s="64">
        <f>SUM(G186:G187)</f>
        <v>24256</v>
      </c>
    </row>
    <row r="189" spans="1:12" ht="15.75" thickBot="1" x14ac:dyDescent="0.3">
      <c r="A189" s="191"/>
      <c r="B189" s="191"/>
      <c r="C189" s="211"/>
      <c r="D189" s="211"/>
      <c r="E189" s="211"/>
      <c r="F189" s="152"/>
      <c r="G189" s="212"/>
    </row>
    <row r="190" spans="1:12" ht="15.75" thickBot="1" x14ac:dyDescent="0.3">
      <c r="A190" s="274" t="s">
        <v>280</v>
      </c>
      <c r="B190" s="255"/>
      <c r="C190" s="255"/>
      <c r="D190" s="255"/>
      <c r="E190" s="255"/>
      <c r="F190" s="255"/>
      <c r="G190" s="275"/>
    </row>
    <row r="191" spans="1:12" x14ac:dyDescent="0.25">
      <c r="A191" s="19"/>
      <c r="B191" s="6" t="s">
        <v>496</v>
      </c>
      <c r="C191" s="62">
        <v>2600</v>
      </c>
      <c r="D191" s="62">
        <v>1800</v>
      </c>
      <c r="E191" s="62">
        <v>2400</v>
      </c>
      <c r="F191" s="140">
        <v>2400</v>
      </c>
      <c r="G191" s="62">
        <v>2400</v>
      </c>
    </row>
    <row r="192" spans="1:12" x14ac:dyDescent="0.25">
      <c r="A192" s="19"/>
      <c r="B192" s="2" t="s">
        <v>277</v>
      </c>
      <c r="C192" s="52">
        <v>199</v>
      </c>
      <c r="D192" s="52">
        <v>138</v>
      </c>
      <c r="E192" s="52">
        <v>184</v>
      </c>
      <c r="F192" s="142">
        <v>183.6</v>
      </c>
      <c r="G192" s="52">
        <v>184</v>
      </c>
    </row>
    <row r="193" spans="1:13" x14ac:dyDescent="0.25">
      <c r="A193" s="2"/>
      <c r="B193" s="215" t="s">
        <v>174</v>
      </c>
      <c r="C193" s="52">
        <v>15476</v>
      </c>
      <c r="D193" s="52">
        <v>0</v>
      </c>
      <c r="E193" s="52">
        <v>19466</v>
      </c>
      <c r="F193" s="142">
        <v>13524.68</v>
      </c>
      <c r="G193" s="52">
        <v>17000</v>
      </c>
    </row>
    <row r="194" spans="1:13" x14ac:dyDescent="0.25">
      <c r="A194" s="2"/>
      <c r="B194" s="217" t="s">
        <v>175</v>
      </c>
      <c r="C194" s="52">
        <v>3076</v>
      </c>
      <c r="D194" s="52">
        <v>0</v>
      </c>
      <c r="E194" s="52">
        <v>1745</v>
      </c>
      <c r="F194" s="142">
        <v>2362.2399999999998</v>
      </c>
      <c r="G194" s="52">
        <v>3000</v>
      </c>
    </row>
    <row r="195" spans="1:13" x14ac:dyDescent="0.25">
      <c r="A195" s="2"/>
      <c r="B195" s="2" t="s">
        <v>278</v>
      </c>
      <c r="C195" s="52">
        <v>0</v>
      </c>
      <c r="D195" s="52">
        <v>8151</v>
      </c>
      <c r="E195" s="52">
        <v>24525</v>
      </c>
      <c r="F195" s="142">
        <v>14911.36</v>
      </c>
      <c r="G195" s="52">
        <v>15000</v>
      </c>
      <c r="H195" s="85"/>
      <c r="I195" s="85"/>
      <c r="J195" s="85"/>
      <c r="K195" s="85"/>
      <c r="L195" s="85"/>
      <c r="M195" s="85"/>
    </row>
    <row r="196" spans="1:13" x14ac:dyDescent="0.25">
      <c r="A196" s="2"/>
      <c r="B196" s="2" t="s">
        <v>71</v>
      </c>
      <c r="C196" s="52">
        <v>0</v>
      </c>
      <c r="D196" s="52">
        <v>2385</v>
      </c>
      <c r="E196" s="52">
        <v>2758</v>
      </c>
      <c r="F196" s="142">
        <v>2960.17</v>
      </c>
      <c r="G196" s="52">
        <v>3000</v>
      </c>
    </row>
    <row r="197" spans="1:13" x14ac:dyDescent="0.25">
      <c r="A197" s="2"/>
      <c r="B197" s="218" t="s">
        <v>72</v>
      </c>
      <c r="C197" s="52">
        <v>0</v>
      </c>
      <c r="D197" s="52">
        <v>7270</v>
      </c>
      <c r="E197" s="52">
        <v>9417</v>
      </c>
      <c r="F197" s="142">
        <v>7362.76</v>
      </c>
      <c r="G197" s="52">
        <v>9000</v>
      </c>
    </row>
    <row r="198" spans="1:13" x14ac:dyDescent="0.25">
      <c r="A198" s="2"/>
      <c r="B198" s="2" t="s">
        <v>279</v>
      </c>
      <c r="C198" s="52">
        <v>0</v>
      </c>
      <c r="D198" s="52">
        <v>0</v>
      </c>
      <c r="E198" s="52">
        <v>0</v>
      </c>
      <c r="F198" s="142">
        <v>0</v>
      </c>
      <c r="G198" s="52">
        <v>200</v>
      </c>
    </row>
    <row r="199" spans="1:13" ht="15.75" thickBot="1" x14ac:dyDescent="0.3">
      <c r="A199" s="2"/>
      <c r="B199" s="2" t="s">
        <v>73</v>
      </c>
      <c r="C199" s="63">
        <v>35327</v>
      </c>
      <c r="D199" s="63">
        <v>335</v>
      </c>
      <c r="E199" s="63">
        <v>85</v>
      </c>
      <c r="F199" s="23">
        <v>9657.1200000000008</v>
      </c>
      <c r="G199" s="63">
        <v>1000</v>
      </c>
    </row>
    <row r="200" spans="1:13" x14ac:dyDescent="0.25">
      <c r="A200" s="2" t="s">
        <v>385</v>
      </c>
      <c r="B200" s="2"/>
      <c r="C200" s="64">
        <f t="shared" ref="C200:F200" si="28">SUM(C191:C199)</f>
        <v>56678</v>
      </c>
      <c r="D200" s="64">
        <f t="shared" si="28"/>
        <v>20079</v>
      </c>
      <c r="E200" s="64">
        <f t="shared" si="28"/>
        <v>60580</v>
      </c>
      <c r="F200" s="141">
        <f t="shared" si="28"/>
        <v>53361.930000000008</v>
      </c>
      <c r="G200" s="64">
        <f>SUM(G191:G199)</f>
        <v>50784</v>
      </c>
    </row>
    <row r="201" spans="1:13" ht="15.75" thickBot="1" x14ac:dyDescent="0.3">
      <c r="A201" s="191"/>
      <c r="B201" s="191"/>
      <c r="C201" s="211"/>
      <c r="D201" s="211"/>
      <c r="E201" s="211"/>
      <c r="F201" s="152"/>
      <c r="G201" s="208"/>
    </row>
    <row r="202" spans="1:13" ht="15.75" thickBot="1" x14ac:dyDescent="0.3">
      <c r="A202" s="251" t="s">
        <v>284</v>
      </c>
      <c r="B202" s="251"/>
      <c r="C202" s="251"/>
      <c r="D202" s="251"/>
      <c r="E202" s="251"/>
      <c r="F202" s="251"/>
      <c r="G202" s="251"/>
    </row>
    <row r="203" spans="1:13" x14ac:dyDescent="0.25">
      <c r="A203" s="6"/>
      <c r="B203" s="6" t="s">
        <v>281</v>
      </c>
      <c r="C203" s="62">
        <v>102347</v>
      </c>
      <c r="D203" s="62">
        <v>72765</v>
      </c>
      <c r="E203" s="62">
        <v>72916</v>
      </c>
      <c r="F203" s="140">
        <v>6400</v>
      </c>
      <c r="G203" s="29">
        <v>130000</v>
      </c>
    </row>
    <row r="204" spans="1:13" x14ac:dyDescent="0.25">
      <c r="A204" s="6"/>
      <c r="B204" s="6" t="s">
        <v>192</v>
      </c>
      <c r="C204" s="62">
        <v>0</v>
      </c>
      <c r="D204" s="62">
        <v>0</v>
      </c>
      <c r="E204" s="62">
        <v>0</v>
      </c>
      <c r="F204" s="140">
        <v>0</v>
      </c>
      <c r="G204" s="192">
        <v>5000</v>
      </c>
    </row>
    <row r="205" spans="1:13" x14ac:dyDescent="0.25">
      <c r="A205" s="6"/>
      <c r="B205" s="193" t="s">
        <v>219</v>
      </c>
      <c r="C205" s="62">
        <v>7996</v>
      </c>
      <c r="D205" s="62">
        <v>2082</v>
      </c>
      <c r="E205" s="62">
        <v>4888</v>
      </c>
      <c r="F205" s="140">
        <v>7873</v>
      </c>
      <c r="G205" s="192">
        <v>3000</v>
      </c>
    </row>
    <row r="206" spans="1:13" x14ac:dyDescent="0.25">
      <c r="A206" s="2"/>
      <c r="B206" s="2" t="s">
        <v>282</v>
      </c>
      <c r="C206" s="52">
        <v>0</v>
      </c>
      <c r="D206" s="52">
        <v>0</v>
      </c>
      <c r="E206" s="52">
        <v>0</v>
      </c>
      <c r="F206" s="142">
        <v>0</v>
      </c>
      <c r="G206" s="192">
        <v>5000</v>
      </c>
    </row>
    <row r="207" spans="1:13" ht="15.75" thickBot="1" x14ac:dyDescent="0.3">
      <c r="A207" s="7"/>
      <c r="B207" s="2" t="s">
        <v>283</v>
      </c>
      <c r="C207" s="71">
        <v>0</v>
      </c>
      <c r="D207" s="71">
        <v>0</v>
      </c>
      <c r="E207" s="71">
        <v>0</v>
      </c>
      <c r="F207" s="148">
        <v>141899</v>
      </c>
      <c r="G207" s="33">
        <v>0</v>
      </c>
    </row>
    <row r="208" spans="1:13" x14ac:dyDescent="0.25">
      <c r="A208" s="2" t="s">
        <v>386</v>
      </c>
      <c r="B208" s="2"/>
      <c r="C208" s="64">
        <f t="shared" ref="C208:F208" si="29">SUM(C203:C207)</f>
        <v>110343</v>
      </c>
      <c r="D208" s="64">
        <f t="shared" si="29"/>
        <v>74847</v>
      </c>
      <c r="E208" s="64">
        <f t="shared" si="29"/>
        <v>77804</v>
      </c>
      <c r="F208" s="141">
        <f t="shared" si="29"/>
        <v>156172</v>
      </c>
      <c r="G208" s="64">
        <f>SUM(G203:G207)</f>
        <v>143000</v>
      </c>
    </row>
    <row r="209" spans="1:9" ht="15.75" thickBot="1" x14ac:dyDescent="0.3">
      <c r="A209" s="191"/>
      <c r="B209" s="191"/>
      <c r="C209" s="211"/>
      <c r="D209" s="211"/>
      <c r="E209" s="211"/>
      <c r="F209" s="152"/>
      <c r="G209" s="208"/>
    </row>
    <row r="210" spans="1:9" ht="15.75" thickBot="1" x14ac:dyDescent="0.3">
      <c r="A210" s="251" t="s">
        <v>285</v>
      </c>
      <c r="B210" s="251"/>
      <c r="C210" s="251"/>
      <c r="D210" s="251"/>
      <c r="E210" s="251"/>
      <c r="F210" s="251"/>
      <c r="G210" s="251"/>
      <c r="H210" s="80"/>
      <c r="I210" s="80"/>
    </row>
    <row r="211" spans="1:9" ht="15.75" thickBot="1" x14ac:dyDescent="0.3">
      <c r="A211" s="6"/>
      <c r="B211" s="6" t="s">
        <v>8</v>
      </c>
      <c r="C211" s="58">
        <v>0</v>
      </c>
      <c r="D211" s="58">
        <v>0</v>
      </c>
      <c r="E211" s="58">
        <v>0</v>
      </c>
      <c r="F211" s="58">
        <v>0</v>
      </c>
      <c r="G211" s="219">
        <v>3200</v>
      </c>
    </row>
    <row r="212" spans="1:9" x14ac:dyDescent="0.25">
      <c r="A212" s="268" t="s">
        <v>387</v>
      </c>
      <c r="B212" s="269"/>
      <c r="C212" s="64">
        <f t="shared" ref="C212:F212" si="30">SUM(C211)</f>
        <v>0</v>
      </c>
      <c r="D212" s="64">
        <f t="shared" si="30"/>
        <v>0</v>
      </c>
      <c r="E212" s="64">
        <f t="shared" si="30"/>
        <v>0</v>
      </c>
      <c r="F212" s="141">
        <f t="shared" si="30"/>
        <v>0</v>
      </c>
      <c r="G212" s="64">
        <f>SUM(G211)</f>
        <v>3200</v>
      </c>
    </row>
    <row r="213" spans="1:9" ht="15.75" thickBot="1" x14ac:dyDescent="0.3">
      <c r="A213" s="191"/>
      <c r="B213" s="191"/>
      <c r="C213" s="211"/>
      <c r="D213" s="211"/>
      <c r="E213" s="211"/>
      <c r="F213" s="152"/>
      <c r="G213" s="212"/>
    </row>
    <row r="214" spans="1:9" ht="15.75" thickBot="1" x14ac:dyDescent="0.3">
      <c r="A214" s="251" t="s">
        <v>286</v>
      </c>
      <c r="B214" s="251"/>
      <c r="C214" s="251"/>
      <c r="D214" s="251"/>
      <c r="E214" s="251"/>
      <c r="F214" s="251"/>
      <c r="G214" s="251"/>
    </row>
    <row r="215" spans="1:9" x14ac:dyDescent="0.25">
      <c r="A215" s="6"/>
      <c r="B215" s="6" t="s">
        <v>287</v>
      </c>
      <c r="C215" s="62">
        <v>32847</v>
      </c>
      <c r="D215" s="62">
        <v>32012</v>
      </c>
      <c r="E215" s="62">
        <v>45494</v>
      </c>
      <c r="F215" s="140">
        <v>0</v>
      </c>
      <c r="G215" s="29">
        <v>8000</v>
      </c>
    </row>
    <row r="216" spans="1:9" x14ac:dyDescent="0.25">
      <c r="A216" s="2"/>
      <c r="B216" s="2" t="s">
        <v>288</v>
      </c>
      <c r="C216" s="66">
        <v>0</v>
      </c>
      <c r="D216" s="66">
        <v>0</v>
      </c>
      <c r="E216" s="66">
        <v>16883</v>
      </c>
      <c r="F216" s="147">
        <v>0</v>
      </c>
      <c r="G216" s="192">
        <v>30000</v>
      </c>
    </row>
    <row r="217" spans="1:9" ht="15.75" thickBot="1" x14ac:dyDescent="0.3">
      <c r="A217" s="2"/>
      <c r="B217" s="2" t="s">
        <v>7</v>
      </c>
      <c r="C217" s="71">
        <v>0</v>
      </c>
      <c r="D217" s="71">
        <v>7711</v>
      </c>
      <c r="E217" s="71">
        <v>13825</v>
      </c>
      <c r="F217" s="148">
        <v>0</v>
      </c>
      <c r="G217" s="33">
        <v>10000</v>
      </c>
    </row>
    <row r="218" spans="1:9" x14ac:dyDescent="0.25">
      <c r="A218" s="2" t="s">
        <v>388</v>
      </c>
      <c r="B218" s="2"/>
      <c r="C218" s="62">
        <f t="shared" ref="C218:D218" si="31">SUM(C215:C217)</f>
        <v>32847</v>
      </c>
      <c r="D218" s="62">
        <f t="shared" si="31"/>
        <v>39723</v>
      </c>
      <c r="E218" s="62">
        <f t="shared" ref="E218" si="32">SUM(E215:E217)</f>
        <v>76202</v>
      </c>
      <c r="F218" s="140">
        <f t="shared" ref="F218" si="33">SUM(F215:F217)</f>
        <v>0</v>
      </c>
      <c r="G218" s="62">
        <f>SUM(G215:G217)</f>
        <v>48000</v>
      </c>
    </row>
    <row r="219" spans="1:9" ht="15.75" thickBot="1" x14ac:dyDescent="0.3">
      <c r="A219" s="191"/>
      <c r="B219" s="191"/>
      <c r="C219" s="126"/>
      <c r="D219" s="126"/>
      <c r="E219" s="126"/>
      <c r="F219" s="126"/>
      <c r="G219" s="212"/>
    </row>
    <row r="220" spans="1:9" ht="15.75" thickBot="1" x14ac:dyDescent="0.3">
      <c r="A220" s="251" t="s">
        <v>289</v>
      </c>
      <c r="B220" s="251"/>
      <c r="C220" s="251"/>
      <c r="D220" s="251"/>
      <c r="E220" s="251"/>
      <c r="F220" s="251"/>
      <c r="G220" s="251"/>
    </row>
    <row r="221" spans="1:9" ht="15.75" thickBot="1" x14ac:dyDescent="0.3">
      <c r="A221" s="6"/>
      <c r="B221" s="6" t="s">
        <v>290</v>
      </c>
      <c r="C221" s="68">
        <v>22497</v>
      </c>
      <c r="D221" s="68">
        <v>7296</v>
      </c>
      <c r="E221" s="68">
        <v>54822</v>
      </c>
      <c r="F221" s="58">
        <v>132326.04999999999</v>
      </c>
      <c r="G221" s="219">
        <v>100000</v>
      </c>
    </row>
    <row r="222" spans="1:9" x14ac:dyDescent="0.25">
      <c r="A222" s="268" t="s">
        <v>389</v>
      </c>
      <c r="B222" s="269"/>
      <c r="C222" s="64">
        <f t="shared" ref="C222:F222" si="34">SUM(C221)</f>
        <v>22497</v>
      </c>
      <c r="D222" s="64">
        <f t="shared" si="34"/>
        <v>7296</v>
      </c>
      <c r="E222" s="64">
        <f t="shared" si="34"/>
        <v>54822</v>
      </c>
      <c r="F222" s="141">
        <f t="shared" si="34"/>
        <v>132326.04999999999</v>
      </c>
      <c r="G222" s="64">
        <f>SUM(G221)</f>
        <v>100000</v>
      </c>
    </row>
    <row r="223" spans="1:9" ht="15.75" thickBot="1" x14ac:dyDescent="0.3">
      <c r="A223" s="191"/>
      <c r="B223" s="191"/>
      <c r="C223" s="211"/>
      <c r="D223" s="211"/>
      <c r="E223" s="211"/>
      <c r="F223" s="152"/>
      <c r="G223" s="212"/>
    </row>
    <row r="224" spans="1:9" ht="15.75" thickBot="1" x14ac:dyDescent="0.3">
      <c r="A224" s="287" t="s">
        <v>391</v>
      </c>
      <c r="B224" s="287"/>
      <c r="C224" s="287"/>
      <c r="D224" s="287"/>
      <c r="E224" s="287"/>
      <c r="F224" s="287"/>
      <c r="G224" s="287"/>
    </row>
    <row r="225" spans="1:13" x14ac:dyDescent="0.25">
      <c r="A225" s="206"/>
      <c r="B225" s="206" t="s">
        <v>291</v>
      </c>
      <c r="C225" s="239">
        <v>24135</v>
      </c>
      <c r="D225" s="239">
        <v>21277</v>
      </c>
      <c r="E225" s="239">
        <v>25873</v>
      </c>
      <c r="F225" s="240">
        <v>26070.52</v>
      </c>
      <c r="G225" s="241">
        <v>26000</v>
      </c>
      <c r="H225" s="245"/>
      <c r="I225" s="245"/>
      <c r="J225" s="245"/>
      <c r="K225" s="245"/>
    </row>
    <row r="226" spans="1:13" x14ac:dyDescent="0.25">
      <c r="A226" s="2"/>
      <c r="B226" s="2" t="s">
        <v>292</v>
      </c>
      <c r="C226" s="52">
        <v>1850</v>
      </c>
      <c r="D226" s="52">
        <v>1628</v>
      </c>
      <c r="E226" s="52">
        <v>1979</v>
      </c>
      <c r="F226" s="142">
        <v>1994.39</v>
      </c>
      <c r="G226" s="192">
        <v>1989</v>
      </c>
    </row>
    <row r="227" spans="1:13" x14ac:dyDescent="0.25">
      <c r="A227" s="2"/>
      <c r="B227" s="2" t="s">
        <v>293</v>
      </c>
      <c r="C227" s="52">
        <v>3531</v>
      </c>
      <c r="D227" s="52">
        <v>4448</v>
      </c>
      <c r="E227" s="52">
        <v>4704</v>
      </c>
      <c r="F227" s="142">
        <v>1578.85</v>
      </c>
      <c r="G227" s="192">
        <v>4900</v>
      </c>
    </row>
    <row r="228" spans="1:13" x14ac:dyDescent="0.25">
      <c r="A228" s="2"/>
      <c r="B228" s="2" t="s">
        <v>78</v>
      </c>
      <c r="C228" s="52">
        <v>0</v>
      </c>
      <c r="D228" s="52">
        <v>0</v>
      </c>
      <c r="E228" s="52">
        <v>7271</v>
      </c>
      <c r="F228" s="142">
        <v>1652.32</v>
      </c>
      <c r="G228" s="192">
        <v>3000</v>
      </c>
    </row>
    <row r="229" spans="1:13" x14ac:dyDescent="0.25">
      <c r="A229" s="2"/>
      <c r="B229" s="2" t="s">
        <v>76</v>
      </c>
      <c r="C229" s="52">
        <v>7780</v>
      </c>
      <c r="D229" s="52">
        <v>8155</v>
      </c>
      <c r="E229" s="52">
        <v>8487</v>
      </c>
      <c r="F229" s="142">
        <v>8797.16</v>
      </c>
      <c r="G229" s="192">
        <v>9000</v>
      </c>
    </row>
    <row r="230" spans="1:13" x14ac:dyDescent="0.25">
      <c r="A230" s="2"/>
      <c r="B230" s="2" t="s">
        <v>497</v>
      </c>
      <c r="C230" s="52">
        <v>25365</v>
      </c>
      <c r="D230" s="52">
        <v>19293</v>
      </c>
      <c r="E230" s="52">
        <v>21071</v>
      </c>
      <c r="F230" s="142">
        <v>20297.349999999999</v>
      </c>
      <c r="G230" s="192">
        <v>22000</v>
      </c>
    </row>
    <row r="231" spans="1:13" x14ac:dyDescent="0.25">
      <c r="A231" s="2"/>
      <c r="B231" s="2" t="s">
        <v>294</v>
      </c>
      <c r="C231" s="52">
        <v>10695</v>
      </c>
      <c r="D231" s="52">
        <v>9755</v>
      </c>
      <c r="E231" s="52">
        <v>12499</v>
      </c>
      <c r="F231" s="142">
        <v>17049.64</v>
      </c>
      <c r="G231" s="192">
        <v>20000</v>
      </c>
    </row>
    <row r="232" spans="1:13" x14ac:dyDescent="0.25">
      <c r="A232" s="2"/>
      <c r="B232" s="2" t="s">
        <v>295</v>
      </c>
      <c r="C232" s="52">
        <v>0</v>
      </c>
      <c r="D232" s="52">
        <v>0</v>
      </c>
      <c r="E232" s="52">
        <v>1546</v>
      </c>
      <c r="F232" s="142">
        <v>2053.98</v>
      </c>
      <c r="G232" s="192">
        <v>2200</v>
      </c>
      <c r="H232" s="80"/>
      <c r="I232" s="80"/>
    </row>
    <row r="233" spans="1:13" x14ac:dyDescent="0.25">
      <c r="A233" s="2"/>
      <c r="B233" s="2" t="s">
        <v>296</v>
      </c>
      <c r="C233" s="52">
        <v>43113</v>
      </c>
      <c r="D233" s="52">
        <v>27075</v>
      </c>
      <c r="E233" s="52">
        <v>15033</v>
      </c>
      <c r="F233" s="142">
        <v>18562.080000000002</v>
      </c>
      <c r="G233" s="192">
        <v>125000</v>
      </c>
    </row>
    <row r="234" spans="1:13" x14ac:dyDescent="0.25">
      <c r="A234" s="2"/>
      <c r="B234" s="2" t="s">
        <v>77</v>
      </c>
      <c r="C234" s="52">
        <v>0</v>
      </c>
      <c r="D234" s="52">
        <v>0</v>
      </c>
      <c r="E234" s="52">
        <v>31624</v>
      </c>
      <c r="F234" s="142">
        <v>42907.34</v>
      </c>
      <c r="G234" s="192">
        <v>30000</v>
      </c>
    </row>
    <row r="235" spans="1:13" ht="15.75" thickBot="1" x14ac:dyDescent="0.3">
      <c r="A235" s="2"/>
      <c r="B235" s="2" t="s">
        <v>297</v>
      </c>
      <c r="C235" s="63">
        <v>0</v>
      </c>
      <c r="D235" s="63">
        <v>0</v>
      </c>
      <c r="E235" s="63">
        <v>0</v>
      </c>
      <c r="F235" s="23">
        <v>98838.82</v>
      </c>
      <c r="G235" s="33">
        <v>100000</v>
      </c>
    </row>
    <row r="236" spans="1:13" x14ac:dyDescent="0.25">
      <c r="A236" s="2" t="s">
        <v>390</v>
      </c>
      <c r="B236" s="2"/>
      <c r="C236" s="64">
        <f t="shared" ref="C236:G236" si="35">SUM(C225:C235)</f>
        <v>116469</v>
      </c>
      <c r="D236" s="64">
        <f t="shared" si="35"/>
        <v>91631</v>
      </c>
      <c r="E236" s="64">
        <f t="shared" ref="E236" si="36">SUM(E225:E235)</f>
        <v>130087</v>
      </c>
      <c r="F236" s="141">
        <f t="shared" ref="F236" si="37">SUM(F225:F235)</f>
        <v>239802.45</v>
      </c>
      <c r="G236" s="64">
        <f t="shared" si="35"/>
        <v>344089</v>
      </c>
    </row>
    <row r="237" spans="1:13" ht="15.75" thickBot="1" x14ac:dyDescent="0.3">
      <c r="A237" s="191"/>
      <c r="B237" s="191"/>
      <c r="C237" s="211"/>
      <c r="D237" s="211"/>
      <c r="E237" s="211"/>
      <c r="F237" s="152"/>
      <c r="G237" s="212"/>
    </row>
    <row r="238" spans="1:13" ht="15.75" thickBot="1" x14ac:dyDescent="0.3">
      <c r="A238" s="251" t="s">
        <v>298</v>
      </c>
      <c r="B238" s="251"/>
      <c r="C238" s="251"/>
      <c r="D238" s="251"/>
      <c r="E238" s="251"/>
      <c r="F238" s="251"/>
      <c r="G238" s="251"/>
    </row>
    <row r="239" spans="1:13" x14ac:dyDescent="0.25">
      <c r="A239" s="6"/>
      <c r="B239" s="6" t="s">
        <v>299</v>
      </c>
      <c r="C239" s="62">
        <v>123613</v>
      </c>
      <c r="D239" s="62">
        <v>100321</v>
      </c>
      <c r="E239" s="62">
        <v>127749</v>
      </c>
      <c r="F239" s="140">
        <v>129698.8</v>
      </c>
      <c r="G239" s="220">
        <v>128125</v>
      </c>
    </row>
    <row r="240" spans="1:13" x14ac:dyDescent="0.25">
      <c r="A240" s="2"/>
      <c r="B240" s="2" t="s">
        <v>300</v>
      </c>
      <c r="C240" s="52">
        <v>201296</v>
      </c>
      <c r="D240" s="52">
        <v>172353</v>
      </c>
      <c r="E240" s="52">
        <v>214898</v>
      </c>
      <c r="F240" s="142">
        <v>107784.71</v>
      </c>
      <c r="G240" s="192">
        <v>326851</v>
      </c>
      <c r="H240" s="85"/>
      <c r="I240" s="85"/>
      <c r="J240" s="85"/>
      <c r="K240" s="85"/>
      <c r="L240" s="85"/>
      <c r="M240" s="85"/>
    </row>
    <row r="241" spans="1:10" x14ac:dyDescent="0.25">
      <c r="A241" s="2"/>
      <c r="B241" s="2" t="s">
        <v>79</v>
      </c>
      <c r="C241" s="52">
        <v>631809</v>
      </c>
      <c r="D241" s="52">
        <v>600809</v>
      </c>
      <c r="E241" s="52">
        <v>776727</v>
      </c>
      <c r="F241" s="142">
        <v>830313.92</v>
      </c>
      <c r="G241" s="75">
        <v>737141</v>
      </c>
    </row>
    <row r="242" spans="1:10" x14ac:dyDescent="0.25">
      <c r="A242" s="2"/>
      <c r="B242" s="2" t="s">
        <v>80</v>
      </c>
      <c r="C242" s="52">
        <v>237292</v>
      </c>
      <c r="D242" s="52">
        <v>165663</v>
      </c>
      <c r="E242" s="52">
        <v>232366</v>
      </c>
      <c r="F242" s="142">
        <v>269873.82</v>
      </c>
      <c r="G242" s="66">
        <v>230000</v>
      </c>
      <c r="H242" s="79"/>
      <c r="I242" s="79"/>
      <c r="J242" s="79"/>
    </row>
    <row r="243" spans="1:10" x14ac:dyDescent="0.25">
      <c r="A243" s="2"/>
      <c r="B243" s="2" t="s">
        <v>340</v>
      </c>
      <c r="C243" s="52">
        <v>0</v>
      </c>
      <c r="D243" s="52">
        <v>0</v>
      </c>
      <c r="E243" s="52">
        <v>0</v>
      </c>
      <c r="F243" s="142">
        <v>0</v>
      </c>
      <c r="G243" s="75">
        <v>30000</v>
      </c>
    </row>
    <row r="244" spans="1:10" x14ac:dyDescent="0.25">
      <c r="A244" s="2"/>
      <c r="B244" s="2" t="s">
        <v>348</v>
      </c>
      <c r="C244" s="52">
        <v>0</v>
      </c>
      <c r="D244" s="52">
        <v>0</v>
      </c>
      <c r="E244" s="52">
        <v>0</v>
      </c>
      <c r="F244" s="142">
        <v>0</v>
      </c>
      <c r="G244" s="75">
        <v>45000</v>
      </c>
    </row>
    <row r="245" spans="1:10" x14ac:dyDescent="0.25">
      <c r="A245" s="2"/>
      <c r="B245" s="2" t="s">
        <v>392</v>
      </c>
      <c r="C245" s="52">
        <v>17059</v>
      </c>
      <c r="D245" s="52">
        <v>18362</v>
      </c>
      <c r="E245" s="52">
        <v>24047</v>
      </c>
      <c r="F245" s="142">
        <v>20460</v>
      </c>
      <c r="G245" s="192">
        <v>23500</v>
      </c>
    </row>
    <row r="246" spans="1:10" x14ac:dyDescent="0.25">
      <c r="A246" s="2"/>
      <c r="B246" s="2" t="s">
        <v>81</v>
      </c>
      <c r="C246" s="52">
        <v>191760</v>
      </c>
      <c r="D246" s="52">
        <v>172303</v>
      </c>
      <c r="E246" s="52">
        <v>225374</v>
      </c>
      <c r="F246" s="142">
        <v>189333.9</v>
      </c>
      <c r="G246" s="192">
        <v>250393.68</v>
      </c>
    </row>
    <row r="247" spans="1:10" x14ac:dyDescent="0.25">
      <c r="A247" s="2"/>
      <c r="B247" s="2" t="s">
        <v>82</v>
      </c>
      <c r="C247" s="52">
        <v>28500</v>
      </c>
      <c r="D247" s="52">
        <v>31500</v>
      </c>
      <c r="E247" s="52">
        <v>42000</v>
      </c>
      <c r="F247" s="142">
        <v>87000</v>
      </c>
      <c r="G247" s="192">
        <v>31500</v>
      </c>
    </row>
    <row r="248" spans="1:10" x14ac:dyDescent="0.25">
      <c r="A248" s="2"/>
      <c r="B248" s="2" t="s">
        <v>83</v>
      </c>
      <c r="C248" s="52">
        <v>104428</v>
      </c>
      <c r="D248" s="52">
        <v>91450</v>
      </c>
      <c r="E248" s="52">
        <v>118153</v>
      </c>
      <c r="F248" s="142">
        <v>120235.62</v>
      </c>
      <c r="G248" s="192">
        <v>111087</v>
      </c>
    </row>
    <row r="249" spans="1:10" x14ac:dyDescent="0.25">
      <c r="A249" s="2"/>
      <c r="B249" s="2" t="s">
        <v>84</v>
      </c>
      <c r="C249" s="52">
        <v>60348</v>
      </c>
      <c r="D249" s="52">
        <v>30183</v>
      </c>
      <c r="E249" s="52">
        <v>126331</v>
      </c>
      <c r="F249" s="142">
        <v>97967.63</v>
      </c>
      <c r="G249" s="192">
        <v>75000</v>
      </c>
    </row>
    <row r="250" spans="1:10" x14ac:dyDescent="0.25">
      <c r="A250" s="2"/>
      <c r="B250" s="2" t="s">
        <v>85</v>
      </c>
      <c r="C250" s="52">
        <v>22501</v>
      </c>
      <c r="D250" s="52">
        <v>0</v>
      </c>
      <c r="E250" s="52">
        <v>0</v>
      </c>
      <c r="F250" s="142">
        <v>16935.66</v>
      </c>
      <c r="G250" s="192">
        <v>17000</v>
      </c>
    </row>
    <row r="251" spans="1:10" x14ac:dyDescent="0.25">
      <c r="A251" s="2"/>
      <c r="B251" s="2" t="s">
        <v>193</v>
      </c>
      <c r="C251" s="52">
        <v>2498</v>
      </c>
      <c r="D251" s="52">
        <v>2175</v>
      </c>
      <c r="E251" s="52">
        <v>4875</v>
      </c>
      <c r="F251" s="142">
        <v>3755.7</v>
      </c>
      <c r="G251" s="192">
        <v>3500</v>
      </c>
    </row>
    <row r="252" spans="1:10" x14ac:dyDescent="0.25">
      <c r="A252" s="2"/>
      <c r="B252" s="2" t="s">
        <v>197</v>
      </c>
      <c r="C252" s="52">
        <v>8560</v>
      </c>
      <c r="D252" s="52">
        <v>7287</v>
      </c>
      <c r="E252" s="52">
        <v>8334</v>
      </c>
      <c r="F252" s="142">
        <v>7891.03</v>
      </c>
      <c r="G252" s="192">
        <v>9750</v>
      </c>
    </row>
    <row r="253" spans="1:10" x14ac:dyDescent="0.25">
      <c r="A253" s="2"/>
      <c r="B253" s="2" t="s">
        <v>301</v>
      </c>
      <c r="C253" s="52">
        <v>10259</v>
      </c>
      <c r="D253" s="52">
        <v>1107</v>
      </c>
      <c r="E253" s="52">
        <v>903</v>
      </c>
      <c r="F253" s="142">
        <v>1413.18</v>
      </c>
      <c r="G253" s="192">
        <v>12000</v>
      </c>
    </row>
    <row r="254" spans="1:10" x14ac:dyDescent="0.25">
      <c r="A254" s="221"/>
      <c r="B254" s="2" t="s">
        <v>86</v>
      </c>
      <c r="C254" s="52">
        <v>45395</v>
      </c>
      <c r="D254" s="52">
        <v>27722</v>
      </c>
      <c r="E254" s="52">
        <v>52300</v>
      </c>
      <c r="F254" s="142">
        <v>56640.98</v>
      </c>
      <c r="G254" s="192">
        <v>35050</v>
      </c>
    </row>
    <row r="255" spans="1:10" x14ac:dyDescent="0.25">
      <c r="A255" s="221"/>
      <c r="B255" s="2" t="s">
        <v>87</v>
      </c>
      <c r="C255" s="52">
        <v>1869</v>
      </c>
      <c r="D255" s="52">
        <v>0</v>
      </c>
      <c r="E255" s="52">
        <v>4646</v>
      </c>
      <c r="F255" s="142">
        <v>1495.71</v>
      </c>
      <c r="G255" s="192">
        <v>5000</v>
      </c>
    </row>
    <row r="256" spans="1:10" x14ac:dyDescent="0.25">
      <c r="A256" s="221"/>
      <c r="B256" s="2" t="s">
        <v>88</v>
      </c>
      <c r="C256" s="52">
        <v>13920</v>
      </c>
      <c r="D256" s="52">
        <v>11059</v>
      </c>
      <c r="E256" s="52">
        <v>14131</v>
      </c>
      <c r="F256" s="142">
        <v>13910.78</v>
      </c>
      <c r="G256" s="192">
        <v>12450</v>
      </c>
    </row>
    <row r="257" spans="1:7" x14ac:dyDescent="0.25">
      <c r="A257" s="221"/>
      <c r="B257" s="2" t="s">
        <v>89</v>
      </c>
      <c r="C257" s="52">
        <v>2202</v>
      </c>
      <c r="D257" s="52">
        <v>1560</v>
      </c>
      <c r="E257" s="52">
        <v>3809</v>
      </c>
      <c r="F257" s="142">
        <v>1695.55</v>
      </c>
      <c r="G257" s="192">
        <v>7000</v>
      </c>
    </row>
    <row r="258" spans="1:7" x14ac:dyDescent="0.25">
      <c r="A258" s="221"/>
      <c r="B258" s="2" t="s">
        <v>90</v>
      </c>
      <c r="C258" s="52">
        <v>0</v>
      </c>
      <c r="D258" s="52">
        <v>0</v>
      </c>
      <c r="E258" s="52">
        <v>0</v>
      </c>
      <c r="F258" s="142">
        <v>0</v>
      </c>
      <c r="G258" s="192">
        <v>1000</v>
      </c>
    </row>
    <row r="259" spans="1:7" x14ac:dyDescent="0.25">
      <c r="A259" s="221"/>
      <c r="B259" s="2" t="s">
        <v>91</v>
      </c>
      <c r="C259" s="52">
        <v>3170</v>
      </c>
      <c r="D259" s="52">
        <v>3436</v>
      </c>
      <c r="E259" s="52">
        <v>4062</v>
      </c>
      <c r="F259" s="142">
        <v>4852.38</v>
      </c>
      <c r="G259" s="192">
        <v>6000</v>
      </c>
    </row>
    <row r="260" spans="1:7" x14ac:dyDescent="0.25">
      <c r="A260" s="221"/>
      <c r="B260" s="2" t="s">
        <v>92</v>
      </c>
      <c r="C260" s="76">
        <v>22893</v>
      </c>
      <c r="D260" s="76">
        <v>19494</v>
      </c>
      <c r="E260" s="76">
        <v>30317</v>
      </c>
      <c r="F260" s="154">
        <v>34012.28</v>
      </c>
      <c r="G260" s="192">
        <v>21850</v>
      </c>
    </row>
    <row r="261" spans="1:7" x14ac:dyDescent="0.25">
      <c r="A261" s="221"/>
      <c r="B261" s="2" t="s">
        <v>492</v>
      </c>
      <c r="C261" s="76"/>
      <c r="D261" s="76"/>
      <c r="E261" s="76"/>
      <c r="F261" s="154">
        <v>25566.66</v>
      </c>
      <c r="G261" s="192"/>
    </row>
    <row r="262" spans="1:7" x14ac:dyDescent="0.25">
      <c r="A262" s="221"/>
      <c r="B262" s="2" t="s">
        <v>93</v>
      </c>
      <c r="C262" s="52">
        <v>54.07</v>
      </c>
      <c r="D262" s="52">
        <v>9219</v>
      </c>
      <c r="E262" s="52">
        <v>10436</v>
      </c>
      <c r="F262" s="142">
        <v>5675.2</v>
      </c>
      <c r="G262" s="192">
        <v>8000</v>
      </c>
    </row>
    <row r="263" spans="1:7" x14ac:dyDescent="0.25">
      <c r="A263" s="2"/>
      <c r="B263" s="2" t="s">
        <v>94</v>
      </c>
      <c r="C263" s="52">
        <v>0</v>
      </c>
      <c r="D263" s="52">
        <v>0</v>
      </c>
      <c r="E263" s="52">
        <v>477</v>
      </c>
      <c r="F263" s="142">
        <v>22592.74</v>
      </c>
      <c r="G263" s="192">
        <v>10000</v>
      </c>
    </row>
    <row r="264" spans="1:7" x14ac:dyDescent="0.25">
      <c r="A264" s="2"/>
      <c r="B264" s="2" t="s">
        <v>302</v>
      </c>
      <c r="C264" s="52">
        <v>0</v>
      </c>
      <c r="D264" s="52">
        <v>0</v>
      </c>
      <c r="E264" s="52">
        <v>0</v>
      </c>
      <c r="F264" s="142">
        <v>0</v>
      </c>
      <c r="G264" s="192">
        <v>48389</v>
      </c>
    </row>
    <row r="265" spans="1:7" x14ac:dyDescent="0.25">
      <c r="A265" s="2"/>
      <c r="B265" s="2" t="s">
        <v>95</v>
      </c>
      <c r="C265" s="52">
        <v>0</v>
      </c>
      <c r="D265" s="52">
        <v>0</v>
      </c>
      <c r="E265" s="52">
        <v>0</v>
      </c>
      <c r="F265" s="142">
        <v>1700</v>
      </c>
      <c r="G265" s="192">
        <v>2500</v>
      </c>
    </row>
    <row r="266" spans="1:7" x14ac:dyDescent="0.25">
      <c r="A266" s="222"/>
      <c r="B266" s="6" t="s">
        <v>6</v>
      </c>
      <c r="C266" s="52">
        <v>0</v>
      </c>
      <c r="D266" s="52">
        <v>0</v>
      </c>
      <c r="E266" s="52">
        <v>0</v>
      </c>
      <c r="F266" s="142">
        <v>0</v>
      </c>
      <c r="G266" s="29">
        <v>1000</v>
      </c>
    </row>
    <row r="267" spans="1:7" x14ac:dyDescent="0.25">
      <c r="A267" s="2"/>
      <c r="B267" s="2" t="s">
        <v>96</v>
      </c>
      <c r="C267" s="65">
        <v>12036</v>
      </c>
      <c r="D267" s="65">
        <v>7423</v>
      </c>
      <c r="E267" s="65">
        <v>2139</v>
      </c>
      <c r="F267" s="143">
        <v>0</v>
      </c>
      <c r="G267" s="201">
        <v>2500</v>
      </c>
    </row>
    <row r="268" spans="1:7" x14ac:dyDescent="0.25">
      <c r="A268" s="2"/>
      <c r="B268" s="2" t="s">
        <v>303</v>
      </c>
      <c r="C268" s="52">
        <v>22474</v>
      </c>
      <c r="D268" s="52">
        <v>23101</v>
      </c>
      <c r="E268" s="52">
        <v>25113</v>
      </c>
      <c r="F268" s="142">
        <v>25348.16</v>
      </c>
      <c r="G268" s="192">
        <v>27000</v>
      </c>
    </row>
    <row r="269" spans="1:7" x14ac:dyDescent="0.25">
      <c r="A269" s="2"/>
      <c r="B269" s="2" t="s">
        <v>97</v>
      </c>
      <c r="C269" s="52">
        <v>265</v>
      </c>
      <c r="D269" s="52">
        <v>655</v>
      </c>
      <c r="E269" s="52">
        <v>355</v>
      </c>
      <c r="F269" s="142">
        <v>240</v>
      </c>
      <c r="G269" s="192">
        <v>1000</v>
      </c>
    </row>
    <row r="270" spans="1:7" x14ac:dyDescent="0.25">
      <c r="A270" s="2"/>
      <c r="B270" s="2" t="s">
        <v>98</v>
      </c>
      <c r="C270" s="52">
        <v>0</v>
      </c>
      <c r="D270" s="52">
        <v>2500</v>
      </c>
      <c r="E270" s="52">
        <v>5550</v>
      </c>
      <c r="F270" s="142">
        <v>0</v>
      </c>
      <c r="G270" s="192">
        <v>5000</v>
      </c>
    </row>
    <row r="271" spans="1:7" x14ac:dyDescent="0.25">
      <c r="A271" s="2"/>
      <c r="B271" s="2" t="s">
        <v>99</v>
      </c>
      <c r="C271" s="52">
        <v>0</v>
      </c>
      <c r="D271" s="52">
        <v>560</v>
      </c>
      <c r="E271" s="52">
        <v>250</v>
      </c>
      <c r="F271" s="142">
        <v>0</v>
      </c>
      <c r="G271" s="192">
        <v>3000</v>
      </c>
    </row>
    <row r="272" spans="1:7" x14ac:dyDescent="0.25">
      <c r="A272" s="2"/>
      <c r="B272" s="2" t="s">
        <v>100</v>
      </c>
      <c r="C272" s="52">
        <v>0</v>
      </c>
      <c r="D272" s="52">
        <v>0</v>
      </c>
      <c r="E272" s="52">
        <v>255</v>
      </c>
      <c r="F272" s="142">
        <v>2279.6799999999998</v>
      </c>
      <c r="G272" s="192">
        <v>4000</v>
      </c>
    </row>
    <row r="273" spans="1:13" x14ac:dyDescent="0.25">
      <c r="A273" s="2"/>
      <c r="B273" s="2" t="s">
        <v>190</v>
      </c>
      <c r="C273" s="52">
        <v>0</v>
      </c>
      <c r="D273" s="52">
        <v>24262</v>
      </c>
      <c r="E273" s="52">
        <v>0</v>
      </c>
      <c r="F273" s="142">
        <v>38519.370000000003</v>
      </c>
      <c r="G273" s="201">
        <v>38520</v>
      </c>
    </row>
    <row r="274" spans="1:13" ht="15.75" thickBot="1" x14ac:dyDescent="0.3">
      <c r="A274" s="2"/>
      <c r="B274" s="2" t="s">
        <v>304</v>
      </c>
      <c r="C274" s="63">
        <v>0</v>
      </c>
      <c r="D274" s="63">
        <v>0</v>
      </c>
      <c r="E274" s="63">
        <v>495</v>
      </c>
      <c r="F274" s="23">
        <v>7532.04</v>
      </c>
      <c r="G274" s="33">
        <v>10000</v>
      </c>
    </row>
    <row r="275" spans="1:13" x14ac:dyDescent="0.25">
      <c r="A275" s="2" t="s">
        <v>393</v>
      </c>
      <c r="B275" s="2"/>
      <c r="C275" s="64">
        <f t="shared" ref="C275:G275" si="38">SUM(C239:C274)</f>
        <v>1764201.07</v>
      </c>
      <c r="D275" s="64">
        <f t="shared" si="38"/>
        <v>1524504</v>
      </c>
      <c r="E275" s="64">
        <f t="shared" ref="E275" si="39">SUM(E239:E274)</f>
        <v>2056092</v>
      </c>
      <c r="F275" s="141">
        <f t="shared" ref="F275" si="40">SUM(F239:F274)</f>
        <v>2124725.4999999995</v>
      </c>
      <c r="G275" s="64">
        <f t="shared" si="38"/>
        <v>2280106.6799999997</v>
      </c>
    </row>
    <row r="276" spans="1:13" ht="15.75" thickBot="1" x14ac:dyDescent="0.3">
      <c r="A276" s="288"/>
      <c r="B276" s="288"/>
      <c r="C276" s="288"/>
      <c r="D276" s="288"/>
      <c r="E276" s="288"/>
      <c r="F276" s="288"/>
      <c r="G276" s="288"/>
    </row>
    <row r="277" spans="1:13" ht="15.75" thickBot="1" x14ac:dyDescent="0.3">
      <c r="A277" s="251" t="s">
        <v>305</v>
      </c>
      <c r="B277" s="251"/>
      <c r="C277" s="251"/>
      <c r="D277" s="251"/>
      <c r="E277" s="251"/>
      <c r="F277" s="251"/>
      <c r="G277" s="251"/>
    </row>
    <row r="278" spans="1:13" x14ac:dyDescent="0.25">
      <c r="A278" s="6"/>
      <c r="B278" s="6" t="s">
        <v>306</v>
      </c>
      <c r="C278" s="62">
        <v>15476</v>
      </c>
      <c r="D278" s="62">
        <v>11719</v>
      </c>
      <c r="E278" s="62">
        <v>15884</v>
      </c>
      <c r="F278" s="140">
        <v>19071</v>
      </c>
      <c r="G278" s="30">
        <v>25000</v>
      </c>
    </row>
    <row r="279" spans="1:13" x14ac:dyDescent="0.25">
      <c r="A279" s="2"/>
      <c r="B279" s="2" t="s">
        <v>338</v>
      </c>
      <c r="C279" s="52">
        <v>2641</v>
      </c>
      <c r="D279" s="52">
        <v>4029</v>
      </c>
      <c r="E279" s="52">
        <v>1086</v>
      </c>
      <c r="F279" s="142">
        <v>3459.61</v>
      </c>
      <c r="G279" s="77">
        <v>8000</v>
      </c>
    </row>
    <row r="280" spans="1:13" x14ac:dyDescent="0.25">
      <c r="A280" s="2"/>
      <c r="B280" s="2" t="s">
        <v>101</v>
      </c>
      <c r="C280" s="65">
        <v>5731</v>
      </c>
      <c r="D280" s="65">
        <v>3988</v>
      </c>
      <c r="E280" s="65">
        <v>13133</v>
      </c>
      <c r="F280" s="143">
        <v>11494</v>
      </c>
      <c r="G280" s="223">
        <v>10500</v>
      </c>
    </row>
    <row r="281" spans="1:13" x14ac:dyDescent="0.25">
      <c r="A281" s="2"/>
      <c r="B281" s="2" t="s">
        <v>102</v>
      </c>
      <c r="C281" s="65">
        <v>0</v>
      </c>
      <c r="D281" s="65">
        <v>0</v>
      </c>
      <c r="E281" s="65">
        <v>4604</v>
      </c>
      <c r="F281" s="143">
        <v>6172.86</v>
      </c>
      <c r="G281" s="223">
        <v>10000</v>
      </c>
    </row>
    <row r="282" spans="1:13" x14ac:dyDescent="0.25">
      <c r="A282" s="2"/>
      <c r="B282" s="2" t="s">
        <v>103</v>
      </c>
      <c r="C282" s="65">
        <v>39113</v>
      </c>
      <c r="D282" s="65">
        <v>46203</v>
      </c>
      <c r="E282" s="65">
        <v>37970</v>
      </c>
      <c r="F282" s="143">
        <v>116890.42</v>
      </c>
      <c r="G282" s="223">
        <v>50000</v>
      </c>
    </row>
    <row r="283" spans="1:13" x14ac:dyDescent="0.25">
      <c r="A283" s="2"/>
      <c r="B283" s="2" t="s">
        <v>104</v>
      </c>
      <c r="C283" s="65">
        <v>0</v>
      </c>
      <c r="D283" s="65">
        <v>0</v>
      </c>
      <c r="E283" s="65">
        <v>2407</v>
      </c>
      <c r="F283" s="143">
        <v>8541.2099999999991</v>
      </c>
      <c r="G283" s="223">
        <v>22000</v>
      </c>
    </row>
    <row r="284" spans="1:13" x14ac:dyDescent="0.25">
      <c r="A284" s="2"/>
      <c r="B284" s="2" t="s">
        <v>339</v>
      </c>
      <c r="C284" s="65">
        <v>0</v>
      </c>
      <c r="D284" s="65">
        <v>809</v>
      </c>
      <c r="E284" s="65">
        <v>5745</v>
      </c>
      <c r="F284" s="143">
        <v>5246.43</v>
      </c>
      <c r="G284" s="223">
        <v>1200</v>
      </c>
    </row>
    <row r="285" spans="1:13" x14ac:dyDescent="0.25">
      <c r="A285" s="2"/>
      <c r="B285" s="2" t="s">
        <v>220</v>
      </c>
      <c r="C285" s="65">
        <v>9386</v>
      </c>
      <c r="D285" s="65">
        <v>8813</v>
      </c>
      <c r="E285" s="65">
        <v>0</v>
      </c>
      <c r="F285" s="143">
        <v>1189.9000000000001</v>
      </c>
      <c r="G285" s="223">
        <v>10000</v>
      </c>
    </row>
    <row r="286" spans="1:13" x14ac:dyDescent="0.25">
      <c r="A286" s="2"/>
      <c r="B286" s="2" t="s">
        <v>105</v>
      </c>
      <c r="C286" s="65">
        <v>11760</v>
      </c>
      <c r="D286" s="65">
        <v>11498</v>
      </c>
      <c r="E286" s="65">
        <v>12131</v>
      </c>
      <c r="F286" s="143">
        <v>12560.76</v>
      </c>
      <c r="G286" s="223">
        <v>12500</v>
      </c>
    </row>
    <row r="287" spans="1:13" x14ac:dyDescent="0.25">
      <c r="A287" s="2"/>
      <c r="B287" s="2" t="s">
        <v>109</v>
      </c>
      <c r="C287" s="65">
        <v>30070</v>
      </c>
      <c r="D287" s="65">
        <v>30374</v>
      </c>
      <c r="E287" s="65">
        <v>27330</v>
      </c>
      <c r="F287" s="143">
        <v>34264.35</v>
      </c>
      <c r="G287" s="223">
        <v>31000</v>
      </c>
      <c r="H287" s="85"/>
      <c r="I287" s="85"/>
      <c r="J287" s="85"/>
      <c r="K287" s="85"/>
      <c r="L287" s="85"/>
      <c r="M287" s="85"/>
    </row>
    <row r="288" spans="1:13" x14ac:dyDescent="0.25">
      <c r="A288" s="2"/>
      <c r="B288" s="2" t="s">
        <v>307</v>
      </c>
      <c r="C288" s="65">
        <v>0</v>
      </c>
      <c r="D288" s="52">
        <v>0</v>
      </c>
      <c r="E288" s="65">
        <v>166</v>
      </c>
      <c r="F288" s="142">
        <v>131.79</v>
      </c>
      <c r="G288" s="223">
        <v>250</v>
      </c>
    </row>
    <row r="289" spans="1:7" x14ac:dyDescent="0.25">
      <c r="A289" s="221"/>
      <c r="B289" s="2" t="s">
        <v>308</v>
      </c>
      <c r="C289" s="52">
        <v>0</v>
      </c>
      <c r="D289" s="52">
        <v>0</v>
      </c>
      <c r="E289" s="52">
        <v>18647</v>
      </c>
      <c r="F289" s="142">
        <v>21181.94</v>
      </c>
      <c r="G289" s="192">
        <v>60000</v>
      </c>
    </row>
    <row r="290" spans="1:7" x14ac:dyDescent="0.25">
      <c r="A290" s="2"/>
      <c r="B290" s="2" t="s">
        <v>194</v>
      </c>
      <c r="C290" s="52">
        <v>60000</v>
      </c>
      <c r="D290" s="52">
        <v>50000</v>
      </c>
      <c r="E290" s="52">
        <v>65500</v>
      </c>
      <c r="F290" s="142">
        <v>60500</v>
      </c>
      <c r="G290" s="192">
        <v>65000</v>
      </c>
    </row>
    <row r="291" spans="1:7" x14ac:dyDescent="0.25">
      <c r="A291" s="2"/>
      <c r="B291" s="2" t="s">
        <v>106</v>
      </c>
      <c r="C291" s="65">
        <v>4273</v>
      </c>
      <c r="D291" s="65">
        <v>1635</v>
      </c>
      <c r="E291" s="65">
        <v>630</v>
      </c>
      <c r="F291" s="143">
        <v>1907.34</v>
      </c>
      <c r="G291" s="223">
        <v>3000</v>
      </c>
    </row>
    <row r="292" spans="1:7" x14ac:dyDescent="0.25">
      <c r="A292" s="2"/>
      <c r="B292" s="2" t="s">
        <v>107</v>
      </c>
      <c r="C292" s="65">
        <v>0</v>
      </c>
      <c r="D292" s="65">
        <v>0</v>
      </c>
      <c r="E292" s="65">
        <v>0</v>
      </c>
      <c r="F292" s="143">
        <v>95671</v>
      </c>
      <c r="G292" s="223">
        <v>95679</v>
      </c>
    </row>
    <row r="293" spans="1:7" x14ac:dyDescent="0.25">
      <c r="A293" s="2"/>
      <c r="B293" s="2" t="s">
        <v>108</v>
      </c>
      <c r="C293" s="65">
        <v>14967</v>
      </c>
      <c r="D293" s="65">
        <v>13661</v>
      </c>
      <c r="E293" s="65">
        <v>17760</v>
      </c>
      <c r="F293" s="143">
        <v>15027.32</v>
      </c>
      <c r="G293" s="223">
        <v>16400</v>
      </c>
    </row>
    <row r="294" spans="1:7" ht="15.75" thickBot="1" x14ac:dyDescent="0.3">
      <c r="A294" s="2"/>
      <c r="B294" s="2" t="s">
        <v>346</v>
      </c>
      <c r="C294" s="63">
        <v>0</v>
      </c>
      <c r="D294" s="63">
        <v>0</v>
      </c>
      <c r="E294" s="63">
        <v>0</v>
      </c>
      <c r="F294" s="23">
        <v>0</v>
      </c>
      <c r="G294" s="33">
        <v>40000</v>
      </c>
    </row>
    <row r="295" spans="1:7" x14ac:dyDescent="0.25">
      <c r="A295" s="2" t="s">
        <v>394</v>
      </c>
      <c r="B295" s="2"/>
      <c r="C295" s="64">
        <f t="shared" ref="C295:F295" si="41">SUM(C278:C294)</f>
        <v>193417</v>
      </c>
      <c r="D295" s="64">
        <f t="shared" si="41"/>
        <v>182729</v>
      </c>
      <c r="E295" s="64">
        <f t="shared" si="41"/>
        <v>222993</v>
      </c>
      <c r="F295" s="141">
        <f t="shared" si="41"/>
        <v>413309.93000000005</v>
      </c>
      <c r="G295" s="64">
        <f>SUM(G278:G294)</f>
        <v>460529</v>
      </c>
    </row>
    <row r="296" spans="1:7" ht="15.75" thickBot="1" x14ac:dyDescent="0.3">
      <c r="A296" s="288"/>
      <c r="B296" s="288"/>
      <c r="C296" s="288"/>
      <c r="D296" s="288"/>
      <c r="E296" s="288"/>
      <c r="F296" s="288"/>
      <c r="G296" s="288"/>
    </row>
    <row r="297" spans="1:7" ht="15.75" thickBot="1" x14ac:dyDescent="0.3">
      <c r="A297" s="251" t="s">
        <v>309</v>
      </c>
      <c r="B297" s="251"/>
      <c r="C297" s="251"/>
      <c r="D297" s="251"/>
      <c r="E297" s="251"/>
      <c r="F297" s="251"/>
      <c r="G297" s="251"/>
    </row>
    <row r="298" spans="1:7" ht="15.75" thickBot="1" x14ac:dyDescent="0.3">
      <c r="A298" s="6"/>
      <c r="B298" s="6" t="s">
        <v>310</v>
      </c>
      <c r="C298" s="68">
        <v>0</v>
      </c>
      <c r="D298" s="68">
        <v>34443</v>
      </c>
      <c r="E298" s="68">
        <v>34443</v>
      </c>
      <c r="F298" s="58">
        <v>37116.519999999997</v>
      </c>
      <c r="G298" s="219">
        <v>39070</v>
      </c>
    </row>
    <row r="299" spans="1:7" x14ac:dyDescent="0.25">
      <c r="A299" s="2" t="s">
        <v>395</v>
      </c>
      <c r="B299" s="2"/>
      <c r="C299" s="64">
        <f t="shared" ref="C299:D299" si="42">SUM(C298)</f>
        <v>0</v>
      </c>
      <c r="D299" s="64">
        <f t="shared" si="42"/>
        <v>34443</v>
      </c>
      <c r="E299" s="64">
        <f t="shared" ref="E299" si="43">SUM(E298)</f>
        <v>34443</v>
      </c>
      <c r="F299" s="141">
        <f t="shared" ref="F299" si="44">SUM(F298)</f>
        <v>37116.519999999997</v>
      </c>
      <c r="G299" s="64">
        <f>SUM(G298)</f>
        <v>39070</v>
      </c>
    </row>
    <row r="300" spans="1:7" ht="15.75" thickBot="1" x14ac:dyDescent="0.3">
      <c r="A300" s="288"/>
      <c r="B300" s="288"/>
      <c r="C300" s="288"/>
      <c r="D300" s="288"/>
      <c r="E300" s="288"/>
      <c r="F300" s="288"/>
      <c r="G300" s="288"/>
    </row>
    <row r="301" spans="1:7" ht="15.75" thickBot="1" x14ac:dyDescent="0.3">
      <c r="A301" s="274" t="s">
        <v>311</v>
      </c>
      <c r="B301" s="255"/>
      <c r="C301" s="255"/>
      <c r="D301" s="255"/>
      <c r="E301" s="255"/>
      <c r="F301" s="255"/>
      <c r="G301" s="275"/>
    </row>
    <row r="302" spans="1:7" x14ac:dyDescent="0.25">
      <c r="A302" s="19"/>
      <c r="B302" s="6" t="s">
        <v>110</v>
      </c>
      <c r="C302" s="64">
        <v>29667</v>
      </c>
      <c r="D302" s="28">
        <v>0</v>
      </c>
      <c r="E302" s="28">
        <v>0</v>
      </c>
      <c r="F302" s="3">
        <v>27170.68</v>
      </c>
      <c r="G302" s="29">
        <v>25000</v>
      </c>
    </row>
    <row r="303" spans="1:7" x14ac:dyDescent="0.25">
      <c r="A303" s="5"/>
      <c r="B303" s="2" t="s">
        <v>111</v>
      </c>
      <c r="C303" s="66">
        <v>2270</v>
      </c>
      <c r="D303" s="27">
        <v>0</v>
      </c>
      <c r="E303" s="27">
        <v>0</v>
      </c>
      <c r="F303" s="144">
        <v>83.7</v>
      </c>
      <c r="G303" s="192">
        <v>1912.5</v>
      </c>
    </row>
    <row r="304" spans="1:7" x14ac:dyDescent="0.25">
      <c r="A304" s="5"/>
      <c r="B304" s="2" t="s">
        <v>112</v>
      </c>
      <c r="C304" s="52">
        <v>25</v>
      </c>
      <c r="D304" s="52">
        <v>14</v>
      </c>
      <c r="E304" s="52">
        <v>0</v>
      </c>
      <c r="F304" s="142">
        <v>2755.52</v>
      </c>
      <c r="G304" s="192">
        <v>500</v>
      </c>
    </row>
    <row r="305" spans="1:7" x14ac:dyDescent="0.25">
      <c r="A305" s="5"/>
      <c r="B305" s="2" t="s">
        <v>113</v>
      </c>
      <c r="C305" s="65">
        <v>1178</v>
      </c>
      <c r="D305" s="65">
        <v>382</v>
      </c>
      <c r="E305" s="65">
        <v>475</v>
      </c>
      <c r="F305" s="143">
        <v>400.8</v>
      </c>
      <c r="G305" s="201">
        <v>500</v>
      </c>
    </row>
    <row r="306" spans="1:7" x14ac:dyDescent="0.25">
      <c r="A306" s="5"/>
      <c r="B306" s="2" t="s">
        <v>490</v>
      </c>
      <c r="C306" s="52">
        <v>0</v>
      </c>
      <c r="D306" s="52">
        <v>0</v>
      </c>
      <c r="E306" s="52">
        <v>0</v>
      </c>
      <c r="F306" s="142">
        <v>3999</v>
      </c>
      <c r="G306" s="192">
        <v>4500</v>
      </c>
    </row>
    <row r="307" spans="1:7" x14ac:dyDescent="0.25">
      <c r="A307" s="5"/>
      <c r="B307" s="2" t="s">
        <v>114</v>
      </c>
      <c r="C307" s="65">
        <v>0</v>
      </c>
      <c r="D307" s="65">
        <v>0</v>
      </c>
      <c r="E307" s="65">
        <v>4542</v>
      </c>
      <c r="F307" s="143">
        <v>0</v>
      </c>
      <c r="G307" s="201">
        <v>0</v>
      </c>
    </row>
    <row r="308" spans="1:7" x14ac:dyDescent="0.25">
      <c r="A308" s="5"/>
      <c r="B308" s="2" t="s">
        <v>115</v>
      </c>
      <c r="C308" s="65">
        <v>5817</v>
      </c>
      <c r="D308" s="65">
        <v>1033</v>
      </c>
      <c r="E308" s="65">
        <v>1034</v>
      </c>
      <c r="F308" s="143">
        <v>1367.8</v>
      </c>
      <c r="G308" s="201">
        <v>500</v>
      </c>
    </row>
    <row r="309" spans="1:7" ht="15.75" thickBot="1" x14ac:dyDescent="0.3">
      <c r="A309" s="5"/>
      <c r="B309" s="2" t="s">
        <v>116</v>
      </c>
      <c r="C309" s="63">
        <v>0</v>
      </c>
      <c r="D309" s="63">
        <v>488</v>
      </c>
      <c r="E309" s="63">
        <v>0</v>
      </c>
      <c r="F309" s="23">
        <v>2200</v>
      </c>
      <c r="G309" s="33">
        <v>10000</v>
      </c>
    </row>
    <row r="310" spans="1:7" x14ac:dyDescent="0.25">
      <c r="A310" s="2" t="s">
        <v>396</v>
      </c>
      <c r="B310" s="6"/>
      <c r="C310" s="64">
        <f t="shared" ref="C310:G310" si="45">SUM(C302:C309)</f>
        <v>38957</v>
      </c>
      <c r="D310" s="64">
        <f t="shared" si="45"/>
        <v>1917</v>
      </c>
      <c r="E310" s="64">
        <f t="shared" ref="E310" si="46">SUM(E302:E309)</f>
        <v>6051</v>
      </c>
      <c r="F310" s="141">
        <f t="shared" ref="F310" si="47">SUM(F302:F309)</f>
        <v>37977.5</v>
      </c>
      <c r="G310" s="64">
        <f t="shared" si="45"/>
        <v>42912.5</v>
      </c>
    </row>
    <row r="311" spans="1:7" ht="15.75" thickBot="1" x14ac:dyDescent="0.3">
      <c r="A311" s="288"/>
      <c r="B311" s="288"/>
      <c r="C311" s="288"/>
      <c r="D311" s="288"/>
      <c r="E311" s="288"/>
      <c r="F311" s="288"/>
      <c r="G311" s="288"/>
    </row>
    <row r="312" spans="1:7" ht="15.75" thickBot="1" x14ac:dyDescent="0.3">
      <c r="A312" s="274" t="s">
        <v>312</v>
      </c>
      <c r="B312" s="255"/>
      <c r="C312" s="255"/>
      <c r="D312" s="255"/>
      <c r="E312" s="255"/>
      <c r="F312" s="255"/>
      <c r="G312" s="275"/>
    </row>
    <row r="313" spans="1:7" x14ac:dyDescent="0.25">
      <c r="A313" s="19"/>
      <c r="B313" s="6" t="s">
        <v>117</v>
      </c>
      <c r="C313" s="64">
        <v>0</v>
      </c>
      <c r="D313" s="28">
        <v>0</v>
      </c>
      <c r="E313" s="28">
        <v>0</v>
      </c>
      <c r="F313" s="3">
        <v>0</v>
      </c>
      <c r="G313" s="29">
        <v>76220</v>
      </c>
    </row>
    <row r="314" spans="1:7" x14ac:dyDescent="0.25">
      <c r="A314" s="5"/>
      <c r="B314" s="2" t="s">
        <v>491</v>
      </c>
      <c r="C314" s="66">
        <v>0</v>
      </c>
      <c r="D314" s="27">
        <v>0</v>
      </c>
      <c r="E314" s="27">
        <v>0</v>
      </c>
      <c r="F314" s="144"/>
      <c r="G314" s="192">
        <v>1372.92</v>
      </c>
    </row>
    <row r="315" spans="1:7" x14ac:dyDescent="0.25">
      <c r="A315" s="5"/>
      <c r="B315" s="2" t="s">
        <v>118</v>
      </c>
      <c r="C315" s="66">
        <v>0</v>
      </c>
      <c r="D315" s="27">
        <v>0</v>
      </c>
      <c r="E315" s="27">
        <v>0</v>
      </c>
      <c r="F315" s="144">
        <v>120.75</v>
      </c>
      <c r="G315" s="192">
        <v>8372.2800000000007</v>
      </c>
    </row>
    <row r="316" spans="1:7" x14ac:dyDescent="0.25">
      <c r="A316" s="5"/>
      <c r="B316" s="2" t="s">
        <v>119</v>
      </c>
      <c r="C316" s="66">
        <v>0</v>
      </c>
      <c r="D316" s="27">
        <v>0</v>
      </c>
      <c r="E316" s="27">
        <v>0</v>
      </c>
      <c r="F316" s="144">
        <v>0</v>
      </c>
      <c r="G316" s="192">
        <v>1500</v>
      </c>
    </row>
    <row r="317" spans="1:7" x14ac:dyDescent="0.25">
      <c r="A317" s="5"/>
      <c r="B317" s="2" t="s">
        <v>195</v>
      </c>
      <c r="C317" s="66">
        <v>0</v>
      </c>
      <c r="D317" s="27">
        <v>0</v>
      </c>
      <c r="E317" s="27">
        <v>0</v>
      </c>
      <c r="F317" s="144">
        <v>0</v>
      </c>
      <c r="G317" s="192">
        <v>740</v>
      </c>
    </row>
    <row r="318" spans="1:7" x14ac:dyDescent="0.25">
      <c r="A318" s="5"/>
      <c r="B318" s="2" t="s">
        <v>120</v>
      </c>
      <c r="C318" s="66">
        <v>0</v>
      </c>
      <c r="D318" s="27">
        <v>0</v>
      </c>
      <c r="E318" s="27">
        <v>0</v>
      </c>
      <c r="F318" s="144">
        <v>0</v>
      </c>
      <c r="G318" s="192">
        <v>5830.83</v>
      </c>
    </row>
    <row r="319" spans="1:7" x14ac:dyDescent="0.25">
      <c r="A319" s="5"/>
      <c r="B319" s="2" t="s">
        <v>121</v>
      </c>
      <c r="C319" s="66">
        <v>0</v>
      </c>
      <c r="D319" s="27">
        <v>0</v>
      </c>
      <c r="E319" s="27">
        <v>0</v>
      </c>
      <c r="F319" s="144">
        <v>0</v>
      </c>
      <c r="G319" s="192">
        <v>1000</v>
      </c>
    </row>
    <row r="320" spans="1:7" x14ac:dyDescent="0.25">
      <c r="A320" s="5"/>
      <c r="B320" s="2" t="s">
        <v>196</v>
      </c>
      <c r="C320" s="66">
        <v>0</v>
      </c>
      <c r="D320" s="27">
        <v>1178</v>
      </c>
      <c r="E320" s="27">
        <v>841</v>
      </c>
      <c r="F320" s="144">
        <v>886.6</v>
      </c>
      <c r="G320" s="192">
        <v>3000</v>
      </c>
    </row>
    <row r="321" spans="1:13" x14ac:dyDescent="0.25">
      <c r="A321" s="2"/>
      <c r="B321" s="2" t="s">
        <v>122</v>
      </c>
      <c r="C321" s="66">
        <v>1348</v>
      </c>
      <c r="D321" s="27">
        <v>0</v>
      </c>
      <c r="E321" s="27">
        <v>0</v>
      </c>
      <c r="F321" s="144">
        <v>0</v>
      </c>
      <c r="G321" s="192">
        <v>10000</v>
      </c>
    </row>
    <row r="322" spans="1:13" x14ac:dyDescent="0.25">
      <c r="A322" s="2"/>
      <c r="B322" s="2" t="s">
        <v>123</v>
      </c>
      <c r="C322" s="66">
        <v>350</v>
      </c>
      <c r="D322" s="27">
        <v>535</v>
      </c>
      <c r="E322" s="27">
        <v>995</v>
      </c>
      <c r="F322" s="144">
        <v>525</v>
      </c>
      <c r="G322" s="192">
        <v>1500</v>
      </c>
    </row>
    <row r="323" spans="1:13" x14ac:dyDescent="0.25">
      <c r="A323" s="5"/>
      <c r="B323" s="2" t="s">
        <v>124</v>
      </c>
      <c r="C323" s="66">
        <v>320</v>
      </c>
      <c r="D323" s="27">
        <v>1555</v>
      </c>
      <c r="E323" s="27">
        <v>504</v>
      </c>
      <c r="F323" s="144">
        <v>3013</v>
      </c>
      <c r="G323" s="192">
        <v>3000</v>
      </c>
    </row>
    <row r="324" spans="1:13" x14ac:dyDescent="0.25">
      <c r="A324" s="5"/>
      <c r="B324" s="2" t="s">
        <v>125</v>
      </c>
      <c r="C324" s="66">
        <v>0</v>
      </c>
      <c r="D324" s="27">
        <v>0</v>
      </c>
      <c r="E324" s="27">
        <v>0</v>
      </c>
      <c r="F324" s="144">
        <v>0</v>
      </c>
      <c r="G324" s="192">
        <v>5000</v>
      </c>
    </row>
    <row r="325" spans="1:13" x14ac:dyDescent="0.25">
      <c r="A325" s="5"/>
      <c r="B325" s="2" t="s">
        <v>313</v>
      </c>
      <c r="C325" s="74">
        <v>0</v>
      </c>
      <c r="D325" s="224">
        <v>0</v>
      </c>
      <c r="E325" s="224">
        <v>0</v>
      </c>
      <c r="F325" s="225">
        <v>0</v>
      </c>
      <c r="G325" s="201">
        <v>225</v>
      </c>
    </row>
    <row r="326" spans="1:13" ht="15.75" thickBot="1" x14ac:dyDescent="0.3">
      <c r="A326" s="5"/>
      <c r="B326" s="2" t="s">
        <v>314</v>
      </c>
      <c r="C326" s="23">
        <v>0</v>
      </c>
      <c r="D326" s="23">
        <v>0</v>
      </c>
      <c r="E326" s="23">
        <v>0</v>
      </c>
      <c r="F326" s="23">
        <v>0</v>
      </c>
      <c r="G326" s="226">
        <v>0</v>
      </c>
    </row>
    <row r="327" spans="1:13" x14ac:dyDescent="0.25">
      <c r="A327" s="2" t="s">
        <v>397</v>
      </c>
      <c r="B327" s="6"/>
      <c r="C327" s="64">
        <f t="shared" ref="C327:G327" si="48">SUM(C313:C326)</f>
        <v>2018</v>
      </c>
      <c r="D327" s="64">
        <f t="shared" si="48"/>
        <v>3268</v>
      </c>
      <c r="E327" s="64">
        <f t="shared" ref="E327" si="49">SUM(E313:E326)</f>
        <v>2340</v>
      </c>
      <c r="F327" s="141">
        <f t="shared" ref="F327" si="50">SUM(F313:F326)</f>
        <v>4545.3500000000004</v>
      </c>
      <c r="G327" s="64">
        <f t="shared" si="48"/>
        <v>117761.03</v>
      </c>
    </row>
    <row r="328" spans="1:13" ht="15.75" thickBot="1" x14ac:dyDescent="0.3">
      <c r="A328" s="288"/>
      <c r="B328" s="288"/>
      <c r="C328" s="288"/>
      <c r="D328" s="288"/>
      <c r="E328" s="288"/>
      <c r="F328" s="288"/>
      <c r="G328" s="288"/>
    </row>
    <row r="329" spans="1:13" ht="15.75" thickBot="1" x14ac:dyDescent="0.3">
      <c r="A329" s="274" t="s">
        <v>315</v>
      </c>
      <c r="B329" s="255"/>
      <c r="C329" s="255"/>
      <c r="D329" s="255"/>
      <c r="E329" s="255"/>
      <c r="F329" s="255"/>
      <c r="G329" s="275"/>
    </row>
    <row r="330" spans="1:13" ht="15.75" thickBot="1" x14ac:dyDescent="0.3">
      <c r="A330" s="6"/>
      <c r="B330" s="6" t="s">
        <v>316</v>
      </c>
      <c r="C330" s="68">
        <v>0</v>
      </c>
      <c r="D330" s="68">
        <v>0</v>
      </c>
      <c r="E330" s="68">
        <v>0</v>
      </c>
      <c r="F330" s="58">
        <v>0</v>
      </c>
      <c r="G330" s="219">
        <v>1000</v>
      </c>
    </row>
    <row r="331" spans="1:13" x14ac:dyDescent="0.25">
      <c r="A331" s="2" t="s">
        <v>398</v>
      </c>
      <c r="B331" s="2"/>
      <c r="C331" s="64">
        <f t="shared" ref="C331:D331" si="51">SUM(C330)</f>
        <v>0</v>
      </c>
      <c r="D331" s="64">
        <f t="shared" si="51"/>
        <v>0</v>
      </c>
      <c r="E331" s="64">
        <f t="shared" ref="E331" si="52">SUM(E330)</f>
        <v>0</v>
      </c>
      <c r="F331" s="141">
        <f t="shared" ref="F331" si="53">SUM(F330)</f>
        <v>0</v>
      </c>
      <c r="G331" s="64">
        <f>SUM(G330)</f>
        <v>1000</v>
      </c>
    </row>
    <row r="332" spans="1:13" ht="15.75" thickBot="1" x14ac:dyDescent="0.3">
      <c r="A332" s="288"/>
      <c r="B332" s="288"/>
      <c r="C332" s="288"/>
      <c r="D332" s="288"/>
      <c r="E332" s="288"/>
      <c r="F332" s="288"/>
      <c r="G332" s="288"/>
    </row>
    <row r="333" spans="1:13" ht="15.75" thickBot="1" x14ac:dyDescent="0.3">
      <c r="A333" s="274" t="s">
        <v>317</v>
      </c>
      <c r="B333" s="255"/>
      <c r="C333" s="255"/>
      <c r="D333" s="255"/>
      <c r="E333" s="255"/>
      <c r="F333" s="255"/>
      <c r="G333" s="275"/>
      <c r="H333" s="85"/>
      <c r="I333" s="85"/>
      <c r="J333" s="85"/>
      <c r="K333" s="85"/>
      <c r="L333" s="85"/>
      <c r="M333" s="85"/>
    </row>
    <row r="334" spans="1:13" x14ac:dyDescent="0.25">
      <c r="A334" s="6"/>
      <c r="B334" s="227" t="s">
        <v>201</v>
      </c>
      <c r="C334" s="62">
        <v>0</v>
      </c>
      <c r="D334" s="62">
        <v>0</v>
      </c>
      <c r="E334" s="62">
        <v>0</v>
      </c>
      <c r="F334" s="140">
        <v>9460.7999999999993</v>
      </c>
      <c r="G334" s="62">
        <v>82000</v>
      </c>
    </row>
    <row r="335" spans="1:13" x14ac:dyDescent="0.25">
      <c r="A335" s="6"/>
      <c r="B335" s="6" t="s">
        <v>126</v>
      </c>
      <c r="C335" s="62">
        <v>70907</v>
      </c>
      <c r="D335" s="62">
        <v>56869</v>
      </c>
      <c r="E335" s="62">
        <v>76738</v>
      </c>
      <c r="F335" s="140">
        <v>84289.32</v>
      </c>
      <c r="G335" s="192">
        <v>77958.399999999994</v>
      </c>
      <c r="H335" s="79"/>
      <c r="I335" s="79"/>
      <c r="J335" s="79"/>
      <c r="K335" s="79"/>
    </row>
    <row r="336" spans="1:13" x14ac:dyDescent="0.25">
      <c r="A336" s="2"/>
      <c r="B336" s="2" t="s">
        <v>127</v>
      </c>
      <c r="C336" s="52">
        <v>289873</v>
      </c>
      <c r="D336" s="52">
        <v>239408</v>
      </c>
      <c r="E336" s="52">
        <v>305570</v>
      </c>
      <c r="F336" s="142">
        <v>379588.96</v>
      </c>
      <c r="G336" s="192">
        <v>405121.6</v>
      </c>
    </row>
    <row r="337" spans="1:7" x14ac:dyDescent="0.25">
      <c r="A337" s="2"/>
      <c r="B337" s="2" t="s">
        <v>392</v>
      </c>
      <c r="C337" s="52">
        <v>5924</v>
      </c>
      <c r="D337" s="52">
        <v>7865</v>
      </c>
      <c r="E337" s="52">
        <v>10000</v>
      </c>
      <c r="F337" s="142">
        <v>9154.17</v>
      </c>
      <c r="G337" s="192">
        <v>9700</v>
      </c>
    </row>
    <row r="338" spans="1:7" x14ac:dyDescent="0.25">
      <c r="A338" s="2"/>
      <c r="B338" s="2" t="s">
        <v>128</v>
      </c>
      <c r="C338" s="52">
        <v>105838</v>
      </c>
      <c r="D338" s="52">
        <v>90053</v>
      </c>
      <c r="E338" s="52">
        <v>114177</v>
      </c>
      <c r="F338" s="142">
        <v>117962.1</v>
      </c>
      <c r="G338" s="192">
        <v>133066.44</v>
      </c>
    </row>
    <row r="339" spans="1:7" x14ac:dyDescent="0.25">
      <c r="A339" s="2"/>
      <c r="B339" s="2" t="s">
        <v>129</v>
      </c>
      <c r="C339" s="52">
        <v>16500</v>
      </c>
      <c r="D339" s="52">
        <v>16500</v>
      </c>
      <c r="E339" s="52">
        <v>16500</v>
      </c>
      <c r="F339" s="142">
        <v>16500</v>
      </c>
      <c r="G339" s="192">
        <v>19500</v>
      </c>
    </row>
    <row r="340" spans="1:7" x14ac:dyDescent="0.25">
      <c r="A340" s="2"/>
      <c r="B340" s="2" t="s">
        <v>130</v>
      </c>
      <c r="C340" s="52">
        <v>119262</v>
      </c>
      <c r="D340" s="52">
        <v>46818</v>
      </c>
      <c r="E340" s="52">
        <v>49015</v>
      </c>
      <c r="F340" s="142">
        <v>967.82</v>
      </c>
      <c r="G340" s="192">
        <v>3754</v>
      </c>
    </row>
    <row r="341" spans="1:7" x14ac:dyDescent="0.25">
      <c r="A341" s="2"/>
      <c r="B341" s="2" t="s">
        <v>131</v>
      </c>
      <c r="C341" s="52">
        <v>38308</v>
      </c>
      <c r="D341" s="52">
        <v>27760</v>
      </c>
      <c r="E341" s="52">
        <v>37486</v>
      </c>
      <c r="F341" s="142">
        <v>41441.160000000003</v>
      </c>
      <c r="G341" s="192">
        <v>43228.62</v>
      </c>
    </row>
    <row r="342" spans="1:7" x14ac:dyDescent="0.25">
      <c r="A342" s="2"/>
      <c r="B342" s="2" t="s">
        <v>132</v>
      </c>
      <c r="C342" s="52">
        <v>81704</v>
      </c>
      <c r="D342" s="52">
        <v>21281</v>
      </c>
      <c r="E342" s="52">
        <v>48516</v>
      </c>
      <c r="F342" s="142">
        <v>59881.73</v>
      </c>
      <c r="G342" s="192">
        <v>25000</v>
      </c>
    </row>
    <row r="343" spans="1:7" x14ac:dyDescent="0.25">
      <c r="A343" s="2"/>
      <c r="B343" s="2" t="s">
        <v>133</v>
      </c>
      <c r="C343" s="52">
        <v>11931</v>
      </c>
      <c r="D343" s="52">
        <v>10460</v>
      </c>
      <c r="E343" s="52">
        <v>11690</v>
      </c>
      <c r="F343" s="142">
        <v>11909.02</v>
      </c>
      <c r="G343" s="192">
        <v>14000</v>
      </c>
    </row>
    <row r="344" spans="1:7" x14ac:dyDescent="0.25">
      <c r="A344" s="2"/>
      <c r="B344" s="2" t="s">
        <v>134</v>
      </c>
      <c r="C344" s="52">
        <v>0</v>
      </c>
      <c r="D344" s="52">
        <v>0</v>
      </c>
      <c r="E344" s="52">
        <v>9450</v>
      </c>
      <c r="F344" s="142">
        <v>9712.7099999999991</v>
      </c>
      <c r="G344" s="192">
        <v>10000</v>
      </c>
    </row>
    <row r="345" spans="1:7" x14ac:dyDescent="0.25">
      <c r="A345" s="2"/>
      <c r="B345" s="2" t="s">
        <v>135</v>
      </c>
      <c r="C345" s="52">
        <v>0</v>
      </c>
      <c r="D345" s="52">
        <v>0</v>
      </c>
      <c r="E345" s="52">
        <v>0</v>
      </c>
      <c r="F345" s="142">
        <v>0</v>
      </c>
      <c r="G345" s="192">
        <v>3000</v>
      </c>
    </row>
    <row r="346" spans="1:7" x14ac:dyDescent="0.25">
      <c r="A346" s="2"/>
      <c r="B346" s="2" t="s">
        <v>198</v>
      </c>
      <c r="C346" s="52">
        <v>21313</v>
      </c>
      <c r="D346" s="52">
        <v>9207</v>
      </c>
      <c r="E346" s="52">
        <v>21848</v>
      </c>
      <c r="F346" s="142">
        <v>28698.83</v>
      </c>
      <c r="G346" s="192">
        <v>28000</v>
      </c>
    </row>
    <row r="347" spans="1:7" x14ac:dyDescent="0.25">
      <c r="A347" s="2"/>
      <c r="B347" s="2" t="s">
        <v>415</v>
      </c>
      <c r="C347" s="66">
        <v>37610</v>
      </c>
      <c r="D347" s="66">
        <v>19712</v>
      </c>
      <c r="E347" s="66">
        <v>24512</v>
      </c>
      <c r="F347" s="147">
        <v>45208.25</v>
      </c>
      <c r="G347" s="192">
        <v>60000</v>
      </c>
    </row>
    <row r="348" spans="1:7" x14ac:dyDescent="0.25">
      <c r="A348" s="2"/>
      <c r="B348" s="2" t="s">
        <v>136</v>
      </c>
      <c r="C348" s="52">
        <v>8008</v>
      </c>
      <c r="D348" s="52">
        <v>4492</v>
      </c>
      <c r="E348" s="52">
        <v>27840</v>
      </c>
      <c r="F348" s="142">
        <v>5205.96</v>
      </c>
      <c r="G348" s="192">
        <v>20000</v>
      </c>
    </row>
    <row r="349" spans="1:7" x14ac:dyDescent="0.25">
      <c r="A349" s="2"/>
      <c r="B349" s="2" t="s">
        <v>416</v>
      </c>
      <c r="C349" s="52">
        <v>37810</v>
      </c>
      <c r="D349" s="52">
        <v>21410</v>
      </c>
      <c r="E349" s="52">
        <v>5396</v>
      </c>
      <c r="F349" s="142">
        <v>6625.81</v>
      </c>
      <c r="G349" s="192">
        <v>1000</v>
      </c>
    </row>
    <row r="350" spans="1:7" x14ac:dyDescent="0.25">
      <c r="A350" s="2"/>
      <c r="B350" s="2" t="s">
        <v>158</v>
      </c>
      <c r="C350" s="52">
        <v>1015</v>
      </c>
      <c r="D350" s="52">
        <v>803</v>
      </c>
      <c r="E350" s="52">
        <v>1222</v>
      </c>
      <c r="F350" s="142">
        <v>945.76</v>
      </c>
      <c r="G350" s="192">
        <v>1000</v>
      </c>
    </row>
    <row r="351" spans="1:7" x14ac:dyDescent="0.25">
      <c r="A351" s="2"/>
      <c r="B351" s="2" t="s">
        <v>137</v>
      </c>
      <c r="C351" s="52">
        <v>4902</v>
      </c>
      <c r="D351" s="52">
        <v>5841</v>
      </c>
      <c r="E351" s="52">
        <v>978</v>
      </c>
      <c r="F351" s="142">
        <v>2060.89</v>
      </c>
      <c r="G351" s="192">
        <v>6000</v>
      </c>
    </row>
    <row r="352" spans="1:7" x14ac:dyDescent="0.25">
      <c r="A352" s="2"/>
      <c r="B352" s="2" t="s">
        <v>138</v>
      </c>
      <c r="C352" s="52">
        <v>0</v>
      </c>
      <c r="D352" s="52">
        <v>0</v>
      </c>
      <c r="E352" s="52">
        <v>1208</v>
      </c>
      <c r="F352" s="142">
        <v>1136.07</v>
      </c>
      <c r="G352" s="192">
        <v>1400</v>
      </c>
    </row>
    <row r="353" spans="1:16" x14ac:dyDescent="0.25">
      <c r="A353" s="2"/>
      <c r="B353" s="2" t="s">
        <v>320</v>
      </c>
      <c r="C353" s="52">
        <v>0</v>
      </c>
      <c r="D353" s="52">
        <v>0</v>
      </c>
      <c r="E353" s="52">
        <v>1403</v>
      </c>
      <c r="F353" s="142">
        <v>1016.42</v>
      </c>
      <c r="G353" s="192">
        <v>1300</v>
      </c>
    </row>
    <row r="354" spans="1:16" x14ac:dyDescent="0.25">
      <c r="A354" s="2"/>
      <c r="B354" s="2" t="s">
        <v>139</v>
      </c>
      <c r="C354" s="52">
        <v>17545</v>
      </c>
      <c r="D354" s="52">
        <v>18005</v>
      </c>
      <c r="E354" s="52">
        <v>19133</v>
      </c>
      <c r="F354" s="142">
        <v>19809</v>
      </c>
      <c r="G354" s="192">
        <v>23000</v>
      </c>
    </row>
    <row r="355" spans="1:16" x14ac:dyDescent="0.25">
      <c r="A355" s="2"/>
      <c r="B355" s="7" t="s">
        <v>140</v>
      </c>
      <c r="C355" s="65">
        <v>0</v>
      </c>
      <c r="D355" s="65">
        <v>0</v>
      </c>
      <c r="E355" s="65">
        <v>10287</v>
      </c>
      <c r="F355" s="143">
        <v>11217.79</v>
      </c>
      <c r="G355" s="201">
        <v>9000</v>
      </c>
    </row>
    <row r="356" spans="1:16" x14ac:dyDescent="0.25">
      <c r="A356" s="2"/>
      <c r="B356" s="7" t="s">
        <v>141</v>
      </c>
      <c r="C356" s="65">
        <v>0</v>
      </c>
      <c r="D356" s="65">
        <v>0</v>
      </c>
      <c r="E356" s="65">
        <v>4047</v>
      </c>
      <c r="F356" s="143">
        <v>0</v>
      </c>
      <c r="G356" s="201">
        <v>5000</v>
      </c>
    </row>
    <row r="357" spans="1:16" x14ac:dyDescent="0.25">
      <c r="A357" s="2"/>
      <c r="B357" s="7" t="s">
        <v>142</v>
      </c>
      <c r="C357" s="65">
        <v>0</v>
      </c>
      <c r="D357" s="65">
        <v>0</v>
      </c>
      <c r="E357" s="65">
        <v>116</v>
      </c>
      <c r="F357" s="143">
        <v>0</v>
      </c>
      <c r="G357" s="201">
        <v>1500</v>
      </c>
    </row>
    <row r="358" spans="1:16" x14ac:dyDescent="0.25">
      <c r="A358" s="2"/>
      <c r="B358" s="7" t="s">
        <v>143</v>
      </c>
      <c r="C358" s="65">
        <v>0</v>
      </c>
      <c r="D358" s="65">
        <v>0</v>
      </c>
      <c r="E358" s="65">
        <v>446</v>
      </c>
      <c r="F358" s="143">
        <v>4282.0600000000004</v>
      </c>
      <c r="G358" s="201">
        <v>5000</v>
      </c>
    </row>
    <row r="359" spans="1:16" x14ac:dyDescent="0.25">
      <c r="A359" s="2"/>
      <c r="B359" s="7" t="s">
        <v>319</v>
      </c>
      <c r="C359" s="65">
        <v>0</v>
      </c>
      <c r="D359" s="65">
        <v>6662</v>
      </c>
      <c r="E359" s="65">
        <v>7994</v>
      </c>
      <c r="F359" s="143">
        <v>8127.4</v>
      </c>
      <c r="G359" s="201">
        <v>120000</v>
      </c>
    </row>
    <row r="360" spans="1:16" x14ac:dyDescent="0.25">
      <c r="A360" s="2"/>
      <c r="B360" s="2" t="s">
        <v>144</v>
      </c>
      <c r="C360" s="52">
        <v>0</v>
      </c>
      <c r="D360" s="52">
        <v>0</v>
      </c>
      <c r="E360" s="52">
        <v>0</v>
      </c>
      <c r="F360" s="142">
        <v>2373.8000000000002</v>
      </c>
      <c r="G360" s="201">
        <v>0</v>
      </c>
    </row>
    <row r="361" spans="1:16" x14ac:dyDescent="0.25">
      <c r="A361" s="2"/>
      <c r="B361" s="7" t="s">
        <v>145</v>
      </c>
      <c r="C361" s="65">
        <v>0</v>
      </c>
      <c r="D361" s="65">
        <v>0</v>
      </c>
      <c r="E361" s="65">
        <v>0</v>
      </c>
      <c r="F361" s="143">
        <v>0</v>
      </c>
      <c r="G361" s="201">
        <v>6000</v>
      </c>
    </row>
    <row r="362" spans="1:16" ht="17.25" customHeight="1" thickBot="1" x14ac:dyDescent="0.3">
      <c r="A362" s="7"/>
      <c r="B362" s="228" t="s">
        <v>146</v>
      </c>
      <c r="C362" s="78">
        <v>0</v>
      </c>
      <c r="D362" s="78">
        <v>75889</v>
      </c>
      <c r="E362" s="78">
        <v>21500</v>
      </c>
      <c r="F362" s="155">
        <v>145836.37</v>
      </c>
      <c r="G362" s="229">
        <v>268889</v>
      </c>
      <c r="H362" s="245"/>
      <c r="I362" s="245"/>
      <c r="J362" s="245"/>
      <c r="K362" s="245"/>
      <c r="P362" s="16"/>
    </row>
    <row r="363" spans="1:16" x14ac:dyDescent="0.25">
      <c r="A363" s="2" t="s">
        <v>399</v>
      </c>
      <c r="B363" s="2"/>
      <c r="C363" s="64">
        <f t="shared" ref="C363:F363" si="54">SUM(C334:C362)</f>
        <v>868450</v>
      </c>
      <c r="D363" s="64">
        <f t="shared" si="54"/>
        <v>679035</v>
      </c>
      <c r="E363" s="64">
        <f t="shared" si="54"/>
        <v>827072</v>
      </c>
      <c r="F363" s="141">
        <f t="shared" si="54"/>
        <v>1023412.2000000001</v>
      </c>
      <c r="G363" s="64">
        <f>SUM(G334:G362)</f>
        <v>1383418.06</v>
      </c>
    </row>
    <row r="364" spans="1:16" ht="15.75" thickBot="1" x14ac:dyDescent="0.3">
      <c r="A364" s="288"/>
      <c r="B364" s="288"/>
      <c r="C364" s="288"/>
      <c r="D364" s="288"/>
      <c r="E364" s="288"/>
      <c r="F364" s="288"/>
      <c r="G364" s="288"/>
    </row>
    <row r="365" spans="1:16" ht="15.75" thickBot="1" x14ac:dyDescent="0.3">
      <c r="A365" s="274" t="s">
        <v>400</v>
      </c>
      <c r="B365" s="255"/>
      <c r="C365" s="255"/>
      <c r="D365" s="255"/>
      <c r="E365" s="255"/>
      <c r="F365" s="255"/>
      <c r="G365" s="275"/>
    </row>
    <row r="366" spans="1:16" x14ac:dyDescent="0.25">
      <c r="A366" s="6"/>
      <c r="B366" s="6" t="s">
        <v>147</v>
      </c>
      <c r="C366" s="62">
        <v>0</v>
      </c>
      <c r="D366" s="62">
        <v>0</v>
      </c>
      <c r="E366" s="62">
        <v>0</v>
      </c>
      <c r="F366" s="140">
        <v>0</v>
      </c>
      <c r="G366" s="29">
        <v>1500</v>
      </c>
    </row>
    <row r="367" spans="1:16" x14ac:dyDescent="0.25">
      <c r="A367" s="2"/>
      <c r="B367" s="2" t="s">
        <v>148</v>
      </c>
      <c r="C367" s="66">
        <v>0</v>
      </c>
      <c r="D367" s="66">
        <v>0</v>
      </c>
      <c r="E367" s="66">
        <v>1920</v>
      </c>
      <c r="F367" s="147">
        <v>1759.89</v>
      </c>
      <c r="G367" s="192">
        <v>2100</v>
      </c>
    </row>
    <row r="368" spans="1:16" x14ac:dyDescent="0.25">
      <c r="A368" s="2"/>
      <c r="B368" s="2" t="s">
        <v>149</v>
      </c>
      <c r="C368" s="66">
        <v>0</v>
      </c>
      <c r="D368" s="66">
        <v>0</v>
      </c>
      <c r="E368" s="66">
        <v>4415</v>
      </c>
      <c r="F368" s="147">
        <v>4576.9799999999996</v>
      </c>
      <c r="G368" s="192">
        <v>5000</v>
      </c>
    </row>
    <row r="369" spans="1:13" x14ac:dyDescent="0.25">
      <c r="A369" s="2"/>
      <c r="B369" s="2" t="s">
        <v>150</v>
      </c>
      <c r="C369" s="74">
        <v>0</v>
      </c>
      <c r="D369" s="74">
        <v>0</v>
      </c>
      <c r="E369" s="74">
        <v>798</v>
      </c>
      <c r="F369" s="156">
        <v>802.5</v>
      </c>
      <c r="G369" s="201">
        <v>65000</v>
      </c>
    </row>
    <row r="370" spans="1:13" ht="15.75" thickBot="1" x14ac:dyDescent="0.3">
      <c r="A370" s="2"/>
      <c r="B370" s="2" t="s">
        <v>318</v>
      </c>
      <c r="C370" s="71">
        <v>0</v>
      </c>
      <c r="D370" s="71">
        <v>0</v>
      </c>
      <c r="E370" s="71">
        <v>8080</v>
      </c>
      <c r="F370" s="148">
        <v>4598.04</v>
      </c>
      <c r="G370" s="33">
        <v>120000</v>
      </c>
    </row>
    <row r="371" spans="1:13" x14ac:dyDescent="0.25">
      <c r="A371" s="2" t="s">
        <v>401</v>
      </c>
      <c r="B371" s="2"/>
      <c r="C371" s="64">
        <f t="shared" ref="C371:F371" si="55">SUM(C366:C370)</f>
        <v>0</v>
      </c>
      <c r="D371" s="64">
        <f t="shared" si="55"/>
        <v>0</v>
      </c>
      <c r="E371" s="64">
        <f t="shared" si="55"/>
        <v>15213</v>
      </c>
      <c r="F371" s="141">
        <f t="shared" si="55"/>
        <v>11737.41</v>
      </c>
      <c r="G371" s="64">
        <f>SUM(G366:G370)</f>
        <v>193600</v>
      </c>
    </row>
    <row r="372" spans="1:13" ht="15.75" thickBot="1" x14ac:dyDescent="0.3">
      <c r="A372" s="288"/>
      <c r="B372" s="288"/>
      <c r="C372" s="288"/>
      <c r="D372" s="288"/>
      <c r="E372" s="288"/>
      <c r="F372" s="288"/>
      <c r="G372" s="288"/>
    </row>
    <row r="373" spans="1:13" ht="15.75" thickBot="1" x14ac:dyDescent="0.3">
      <c r="A373" s="274" t="s">
        <v>321</v>
      </c>
      <c r="B373" s="255"/>
      <c r="C373" s="255"/>
      <c r="D373" s="255"/>
      <c r="E373" s="255"/>
      <c r="F373" s="255"/>
      <c r="G373" s="275"/>
    </row>
    <row r="374" spans="1:13" x14ac:dyDescent="0.25">
      <c r="A374" s="67"/>
      <c r="B374" s="6" t="s">
        <v>151</v>
      </c>
      <c r="C374" s="62">
        <v>0</v>
      </c>
      <c r="D374" s="62">
        <v>0</v>
      </c>
      <c r="E374" s="62">
        <v>0</v>
      </c>
      <c r="F374" s="140">
        <v>1004.17</v>
      </c>
      <c r="G374" s="29">
        <v>5000</v>
      </c>
    </row>
    <row r="375" spans="1:13" ht="15.75" thickBot="1" x14ac:dyDescent="0.3">
      <c r="A375" s="111"/>
      <c r="B375" s="2" t="s">
        <v>152</v>
      </c>
      <c r="C375" s="71">
        <v>0</v>
      </c>
      <c r="D375" s="71">
        <v>3860</v>
      </c>
      <c r="E375" s="71">
        <v>0</v>
      </c>
      <c r="F375" s="148">
        <v>84105.51</v>
      </c>
      <c r="G375" s="33">
        <v>150000</v>
      </c>
      <c r="H375" s="245"/>
      <c r="I375" s="245"/>
      <c r="J375" s="245"/>
    </row>
    <row r="376" spans="1:13" x14ac:dyDescent="0.25">
      <c r="A376" s="111" t="s">
        <v>402</v>
      </c>
      <c r="B376" s="111"/>
      <c r="C376" s="64">
        <f t="shared" ref="C376:D376" si="56">SUM(C374:C375)</f>
        <v>0</v>
      </c>
      <c r="D376" s="64">
        <f t="shared" si="56"/>
        <v>3860</v>
      </c>
      <c r="E376" s="64">
        <f t="shared" ref="E376" si="57">SUM(E374:E375)</f>
        <v>0</v>
      </c>
      <c r="F376" s="141">
        <f t="shared" ref="F376" si="58">SUM(F374:F375)</f>
        <v>85109.68</v>
      </c>
      <c r="G376" s="64">
        <f>SUM(G374:G375)</f>
        <v>155000</v>
      </c>
    </row>
    <row r="377" spans="1:13" ht="15.75" thickBot="1" x14ac:dyDescent="0.3">
      <c r="A377" s="278"/>
      <c r="B377" s="278"/>
      <c r="C377" s="278"/>
      <c r="D377" s="278"/>
      <c r="E377" s="278"/>
      <c r="F377" s="278"/>
      <c r="G377" s="278"/>
    </row>
    <row r="378" spans="1:13" ht="15.75" thickBot="1" x14ac:dyDescent="0.3">
      <c r="A378" s="274" t="s">
        <v>403</v>
      </c>
      <c r="B378" s="255"/>
      <c r="C378" s="255"/>
      <c r="D378" s="255"/>
      <c r="E378" s="255"/>
      <c r="F378" s="255"/>
      <c r="G378" s="275"/>
      <c r="H378" s="85"/>
      <c r="I378" s="85"/>
      <c r="J378" s="85"/>
      <c r="K378" s="85"/>
      <c r="L378" s="85"/>
      <c r="M378" s="85"/>
    </row>
    <row r="379" spans="1:13" x14ac:dyDescent="0.25">
      <c r="A379" s="111"/>
      <c r="B379" s="6" t="s">
        <v>153</v>
      </c>
      <c r="C379" s="52">
        <v>0</v>
      </c>
      <c r="D379" s="52">
        <v>0</v>
      </c>
      <c r="E379" s="52">
        <v>13835</v>
      </c>
      <c r="F379" s="142">
        <v>9183.7099999999991</v>
      </c>
      <c r="G379" s="192">
        <v>70000</v>
      </c>
      <c r="H379" s="245"/>
      <c r="I379" s="245"/>
      <c r="J379" s="245"/>
    </row>
    <row r="380" spans="1:13" x14ac:dyDescent="0.25">
      <c r="A380" s="111"/>
      <c r="B380" s="6" t="s">
        <v>154</v>
      </c>
      <c r="C380" s="66">
        <v>0</v>
      </c>
      <c r="D380" s="66">
        <v>2851</v>
      </c>
      <c r="E380" s="66">
        <v>1105</v>
      </c>
      <c r="F380" s="147">
        <v>5115.74</v>
      </c>
      <c r="G380" s="192">
        <v>8000</v>
      </c>
    </row>
    <row r="381" spans="1:13" x14ac:dyDescent="0.25">
      <c r="A381" s="111"/>
      <c r="B381" s="2" t="s">
        <v>199</v>
      </c>
      <c r="C381" s="66">
        <v>0</v>
      </c>
      <c r="D381" s="66">
        <v>0</v>
      </c>
      <c r="E381" s="66">
        <v>0</v>
      </c>
      <c r="F381" s="147">
        <v>0</v>
      </c>
      <c r="G381" s="192">
        <v>600000</v>
      </c>
    </row>
    <row r="382" spans="1:13" x14ac:dyDescent="0.25">
      <c r="A382" s="111"/>
      <c r="B382" s="2" t="s">
        <v>155</v>
      </c>
      <c r="C382" s="74">
        <v>0</v>
      </c>
      <c r="D382" s="74">
        <v>0</v>
      </c>
      <c r="E382" s="74"/>
      <c r="F382" s="156">
        <v>0</v>
      </c>
      <c r="G382" s="201">
        <v>30000</v>
      </c>
    </row>
    <row r="383" spans="1:13" x14ac:dyDescent="0.25">
      <c r="A383" s="111"/>
      <c r="B383" s="2" t="s">
        <v>200</v>
      </c>
      <c r="C383" s="66">
        <v>0</v>
      </c>
      <c r="D383" s="66">
        <v>0</v>
      </c>
      <c r="E383" s="66">
        <v>0</v>
      </c>
      <c r="F383" s="147">
        <v>0</v>
      </c>
      <c r="G383" s="192">
        <v>5000</v>
      </c>
    </row>
    <row r="384" spans="1:13" x14ac:dyDescent="0.25">
      <c r="A384" s="111"/>
      <c r="B384" s="2" t="s">
        <v>180</v>
      </c>
      <c r="C384" s="74">
        <v>0</v>
      </c>
      <c r="D384" s="74">
        <v>0</v>
      </c>
      <c r="E384" s="74">
        <v>0</v>
      </c>
      <c r="F384" s="156">
        <v>124711.85</v>
      </c>
      <c r="G384" s="192">
        <v>0</v>
      </c>
    </row>
    <row r="385" spans="1:10" x14ac:dyDescent="0.25">
      <c r="A385" s="111"/>
      <c r="B385" s="2" t="s">
        <v>181</v>
      </c>
      <c r="C385" s="66">
        <v>0</v>
      </c>
      <c r="D385" s="66">
        <v>28390</v>
      </c>
      <c r="E385" s="66">
        <v>27512</v>
      </c>
      <c r="F385" s="147">
        <v>34358.870000000003</v>
      </c>
      <c r="G385" s="192">
        <v>75000</v>
      </c>
    </row>
    <row r="386" spans="1:10" x14ac:dyDescent="0.25">
      <c r="A386" s="2" t="s">
        <v>322</v>
      </c>
      <c r="B386" s="111"/>
      <c r="C386" s="66">
        <f t="shared" ref="C386:F386" si="59">SUM(C379:C385)</f>
        <v>0</v>
      </c>
      <c r="D386" s="66">
        <f t="shared" si="59"/>
        <v>31241</v>
      </c>
      <c r="E386" s="66">
        <f t="shared" si="59"/>
        <v>42452</v>
      </c>
      <c r="F386" s="147">
        <f t="shared" si="59"/>
        <v>173370.17</v>
      </c>
      <c r="G386" s="66">
        <f>SUM(G379:G385)</f>
        <v>788000</v>
      </c>
    </row>
    <row r="387" spans="1:10" ht="15.75" thickBot="1" x14ac:dyDescent="0.3">
      <c r="A387" s="278"/>
      <c r="B387" s="278"/>
      <c r="C387" s="278"/>
      <c r="D387" s="278"/>
      <c r="E387" s="278"/>
      <c r="F387" s="278"/>
      <c r="G387" s="278"/>
    </row>
    <row r="388" spans="1:10" ht="15.75" thickBot="1" x14ac:dyDescent="0.3">
      <c r="A388" s="274" t="s">
        <v>323</v>
      </c>
      <c r="B388" s="255"/>
      <c r="C388" s="255"/>
      <c r="D388" s="255"/>
      <c r="E388" s="255"/>
      <c r="F388" s="255"/>
      <c r="G388" s="275"/>
      <c r="H388" s="79"/>
      <c r="I388" s="79"/>
    </row>
    <row r="389" spans="1:10" x14ac:dyDescent="0.25">
      <c r="A389" s="111"/>
      <c r="B389" s="6" t="s">
        <v>156</v>
      </c>
      <c r="C389" s="52">
        <v>0</v>
      </c>
      <c r="D389" s="52">
        <v>0</v>
      </c>
      <c r="E389" s="52">
        <v>83028</v>
      </c>
      <c r="F389" s="142">
        <v>84353</v>
      </c>
      <c r="G389" s="192">
        <v>85000</v>
      </c>
    </row>
    <row r="390" spans="1:10" x14ac:dyDescent="0.25">
      <c r="A390" s="111"/>
      <c r="B390" s="2" t="s">
        <v>404</v>
      </c>
      <c r="C390" s="66">
        <v>0</v>
      </c>
      <c r="D390" s="66">
        <v>0</v>
      </c>
      <c r="E390" s="66">
        <v>0</v>
      </c>
      <c r="F390" s="147">
        <v>0</v>
      </c>
      <c r="G390" s="192">
        <v>1380</v>
      </c>
    </row>
    <row r="391" spans="1:10" x14ac:dyDescent="0.25">
      <c r="A391" s="111"/>
      <c r="B391" s="2" t="s">
        <v>210</v>
      </c>
      <c r="C391" s="66">
        <v>0</v>
      </c>
      <c r="D391" s="66">
        <v>0</v>
      </c>
      <c r="E391" s="66">
        <v>0</v>
      </c>
      <c r="F391" s="147">
        <v>0</v>
      </c>
      <c r="G391" s="192">
        <v>23469.84</v>
      </c>
    </row>
    <row r="392" spans="1:10" x14ac:dyDescent="0.25">
      <c r="A392" s="111"/>
      <c r="B392" s="2" t="s">
        <v>211</v>
      </c>
      <c r="C392" s="66">
        <v>0</v>
      </c>
      <c r="D392" s="66">
        <v>0</v>
      </c>
      <c r="E392" s="66">
        <v>0</v>
      </c>
      <c r="F392" s="147">
        <v>0</v>
      </c>
      <c r="G392" s="192">
        <v>3000</v>
      </c>
    </row>
    <row r="393" spans="1:10" x14ac:dyDescent="0.25">
      <c r="A393" s="111"/>
      <c r="B393" s="2" t="s">
        <v>212</v>
      </c>
      <c r="C393" s="66">
        <v>0</v>
      </c>
      <c r="D393" s="66">
        <v>0</v>
      </c>
      <c r="E393" s="66">
        <v>0</v>
      </c>
      <c r="F393" s="147">
        <v>0</v>
      </c>
      <c r="G393" s="192">
        <v>600</v>
      </c>
      <c r="H393" s="79"/>
      <c r="I393" s="79"/>
    </row>
    <row r="394" spans="1:10" x14ac:dyDescent="0.25">
      <c r="A394" s="111"/>
      <c r="B394" s="2" t="s">
        <v>157</v>
      </c>
      <c r="C394" s="66">
        <v>0</v>
      </c>
      <c r="D394" s="66">
        <v>0</v>
      </c>
      <c r="E394" s="66">
        <v>6352</v>
      </c>
      <c r="F394" s="147">
        <v>6452.99</v>
      </c>
      <c r="G394" s="192">
        <v>6502.5</v>
      </c>
      <c r="H394" s="79"/>
      <c r="I394" s="79"/>
      <c r="J394" s="79"/>
    </row>
    <row r="395" spans="1:10" x14ac:dyDescent="0.25">
      <c r="A395" s="111"/>
      <c r="B395" s="2" t="s">
        <v>337</v>
      </c>
      <c r="C395" s="66">
        <v>0</v>
      </c>
      <c r="D395" s="66">
        <v>0</v>
      </c>
      <c r="E395" s="66">
        <v>0</v>
      </c>
      <c r="F395" s="147">
        <v>0</v>
      </c>
      <c r="G395" s="192">
        <v>40000</v>
      </c>
    </row>
    <row r="396" spans="1:10" x14ac:dyDescent="0.25">
      <c r="A396" s="111"/>
      <c r="B396" s="2" t="s">
        <v>208</v>
      </c>
      <c r="C396" s="74">
        <v>0</v>
      </c>
      <c r="D396" s="74">
        <v>0</v>
      </c>
      <c r="E396" s="74">
        <v>0</v>
      </c>
      <c r="F396" s="156">
        <v>0</v>
      </c>
      <c r="G396" s="201">
        <v>17174</v>
      </c>
    </row>
    <row r="397" spans="1:10" x14ac:dyDescent="0.25">
      <c r="A397" s="111"/>
      <c r="B397" s="2" t="s">
        <v>209</v>
      </c>
      <c r="C397" s="66">
        <v>0</v>
      </c>
      <c r="D397" s="66">
        <v>0</v>
      </c>
      <c r="E397" s="66">
        <v>0</v>
      </c>
      <c r="F397" s="147">
        <v>0</v>
      </c>
      <c r="G397" s="201">
        <v>43448</v>
      </c>
    </row>
    <row r="398" spans="1:10" x14ac:dyDescent="0.25">
      <c r="A398" s="111"/>
      <c r="B398" s="2" t="s">
        <v>213</v>
      </c>
      <c r="C398" s="74">
        <v>0</v>
      </c>
      <c r="D398" s="74">
        <v>0</v>
      </c>
      <c r="E398" s="74">
        <v>0</v>
      </c>
      <c r="F398" s="156">
        <v>0</v>
      </c>
      <c r="G398" s="201">
        <v>5763</v>
      </c>
    </row>
    <row r="399" spans="1:10" x14ac:dyDescent="0.25">
      <c r="A399" s="111"/>
      <c r="B399" s="2" t="s">
        <v>214</v>
      </c>
      <c r="C399" s="74">
        <v>0</v>
      </c>
      <c r="D399" s="74">
        <v>0</v>
      </c>
      <c r="E399" s="74">
        <v>0</v>
      </c>
      <c r="F399" s="156">
        <v>0</v>
      </c>
      <c r="G399" s="201">
        <v>512</v>
      </c>
    </row>
    <row r="400" spans="1:10" x14ac:dyDescent="0.25">
      <c r="A400" s="111"/>
      <c r="B400" s="2" t="s">
        <v>215</v>
      </c>
      <c r="C400" s="74">
        <v>0</v>
      </c>
      <c r="D400" s="74">
        <v>0</v>
      </c>
      <c r="E400" s="74">
        <v>0</v>
      </c>
      <c r="F400" s="156">
        <v>0</v>
      </c>
      <c r="G400" s="201">
        <v>1200</v>
      </c>
    </row>
    <row r="401" spans="1:12" ht="15" customHeight="1" x14ac:dyDescent="0.25">
      <c r="A401" s="111"/>
      <c r="B401" s="2" t="s">
        <v>216</v>
      </c>
      <c r="C401" s="66">
        <v>0</v>
      </c>
      <c r="D401" s="66">
        <v>0</v>
      </c>
      <c r="E401" s="66">
        <v>0</v>
      </c>
      <c r="F401" s="147">
        <v>0</v>
      </c>
      <c r="G401" s="192">
        <v>1000</v>
      </c>
      <c r="H401" s="84"/>
      <c r="I401" s="84"/>
      <c r="J401" s="84"/>
      <c r="K401" s="84"/>
      <c r="L401" s="84"/>
    </row>
    <row r="402" spans="1:12" x14ac:dyDescent="0.25">
      <c r="A402" s="111"/>
      <c r="B402" s="2" t="s">
        <v>217</v>
      </c>
      <c r="C402" s="66">
        <v>0</v>
      </c>
      <c r="D402" s="66">
        <v>0</v>
      </c>
      <c r="E402" s="66">
        <v>0</v>
      </c>
      <c r="F402" s="147">
        <v>0</v>
      </c>
      <c r="G402" s="192">
        <v>1000</v>
      </c>
    </row>
    <row r="403" spans="1:12" x14ac:dyDescent="0.25">
      <c r="A403" s="111"/>
      <c r="B403" s="2" t="s">
        <v>224</v>
      </c>
      <c r="C403" s="74">
        <v>0</v>
      </c>
      <c r="D403" s="74">
        <v>0</v>
      </c>
      <c r="E403" s="74">
        <v>0</v>
      </c>
      <c r="F403" s="156">
        <v>0</v>
      </c>
      <c r="G403" s="201">
        <v>25000</v>
      </c>
    </row>
    <row r="404" spans="1:12" x14ac:dyDescent="0.25">
      <c r="A404" s="111"/>
      <c r="B404" s="2" t="s">
        <v>227</v>
      </c>
      <c r="C404" s="74">
        <v>0</v>
      </c>
      <c r="D404" s="74">
        <v>0</v>
      </c>
      <c r="E404" s="74">
        <v>0</v>
      </c>
      <c r="F404" s="156">
        <v>0</v>
      </c>
      <c r="G404" s="201">
        <v>550000</v>
      </c>
    </row>
    <row r="405" spans="1:12" ht="15.75" thickBot="1" x14ac:dyDescent="0.3">
      <c r="A405" s="111"/>
      <c r="B405" s="5" t="s">
        <v>324</v>
      </c>
      <c r="C405" s="71">
        <v>0</v>
      </c>
      <c r="D405" s="71">
        <v>0</v>
      </c>
      <c r="E405" s="71">
        <v>0</v>
      </c>
      <c r="F405" s="148">
        <v>0</v>
      </c>
      <c r="G405" s="33">
        <v>0</v>
      </c>
    </row>
    <row r="406" spans="1:12" x14ac:dyDescent="0.25">
      <c r="A406" s="2" t="s">
        <v>405</v>
      </c>
      <c r="B406" s="111"/>
      <c r="C406" s="64">
        <f t="shared" ref="C406:G406" si="60">SUM(C389:C405)</f>
        <v>0</v>
      </c>
      <c r="D406" s="64">
        <f t="shared" si="60"/>
        <v>0</v>
      </c>
      <c r="E406" s="64">
        <f t="shared" ref="E406" si="61">SUM(E389:E405)</f>
        <v>89380</v>
      </c>
      <c r="F406" s="141">
        <f t="shared" ref="F406" si="62">SUM(F389:F405)</f>
        <v>90805.99</v>
      </c>
      <c r="G406" s="64">
        <f t="shared" si="60"/>
        <v>805049.34</v>
      </c>
    </row>
    <row r="407" spans="1:12" ht="15.75" thickBot="1" x14ac:dyDescent="0.3">
      <c r="A407" s="278"/>
      <c r="B407" s="278"/>
      <c r="C407" s="278"/>
      <c r="D407" s="278"/>
      <c r="E407" s="278"/>
      <c r="F407" s="278"/>
      <c r="G407" s="278"/>
    </row>
    <row r="408" spans="1:12" ht="15.75" thickBot="1" x14ac:dyDescent="0.3">
      <c r="A408" s="265" t="s">
        <v>325</v>
      </c>
      <c r="B408" s="266"/>
      <c r="C408" s="266"/>
      <c r="D408" s="266"/>
      <c r="E408" s="266"/>
      <c r="F408" s="266"/>
      <c r="G408" s="267"/>
    </row>
    <row r="409" spans="1:12" x14ac:dyDescent="0.25">
      <c r="A409" s="67"/>
      <c r="B409" s="6" t="s">
        <v>347</v>
      </c>
      <c r="C409" s="62">
        <v>0</v>
      </c>
      <c r="D409" s="62">
        <v>0</v>
      </c>
      <c r="E409" s="62">
        <v>0</v>
      </c>
      <c r="F409" s="140">
        <v>0</v>
      </c>
      <c r="G409" s="29">
        <v>25000</v>
      </c>
    </row>
    <row r="410" spans="1:12" x14ac:dyDescent="0.25">
      <c r="A410" s="111"/>
      <c r="B410" s="2" t="s">
        <v>159</v>
      </c>
      <c r="C410" s="74">
        <v>0</v>
      </c>
      <c r="D410" s="74">
        <v>2725</v>
      </c>
      <c r="E410" s="74">
        <v>6246</v>
      </c>
      <c r="F410" s="156">
        <v>9224.89</v>
      </c>
      <c r="G410" s="192">
        <v>15000</v>
      </c>
    </row>
    <row r="411" spans="1:12" x14ac:dyDescent="0.25">
      <c r="A411" s="111"/>
      <c r="B411" s="231" t="s">
        <v>161</v>
      </c>
      <c r="C411" s="74">
        <v>0</v>
      </c>
      <c r="D411" s="74">
        <v>6884</v>
      </c>
      <c r="E411" s="74">
        <v>14484</v>
      </c>
      <c r="F411" s="156">
        <v>18126.509999999998</v>
      </c>
      <c r="G411" s="192">
        <v>30000</v>
      </c>
    </row>
    <row r="412" spans="1:12" x14ac:dyDescent="0.25">
      <c r="A412" s="111"/>
      <c r="B412" s="2" t="s">
        <v>162</v>
      </c>
      <c r="C412" s="74">
        <v>6828</v>
      </c>
      <c r="D412" s="74">
        <v>6905</v>
      </c>
      <c r="E412" s="74">
        <v>7352</v>
      </c>
      <c r="F412" s="156">
        <v>7618.88</v>
      </c>
      <c r="G412" s="192">
        <v>8000</v>
      </c>
    </row>
    <row r="413" spans="1:12" x14ac:dyDescent="0.25">
      <c r="A413" s="111"/>
      <c r="B413" s="2" t="s">
        <v>163</v>
      </c>
      <c r="C413" s="74">
        <v>0</v>
      </c>
      <c r="D413" s="74">
        <v>978</v>
      </c>
      <c r="E413" s="74">
        <v>903</v>
      </c>
      <c r="F413" s="156">
        <v>955.27</v>
      </c>
      <c r="G413" s="192">
        <v>1000</v>
      </c>
    </row>
    <row r="414" spans="1:12" x14ac:dyDescent="0.25">
      <c r="A414" s="111"/>
      <c r="B414" s="2" t="s">
        <v>164</v>
      </c>
      <c r="C414" s="74">
        <v>0</v>
      </c>
      <c r="D414" s="74">
        <v>3825</v>
      </c>
      <c r="E414" s="74">
        <v>2428</v>
      </c>
      <c r="F414" s="156">
        <v>1725.08</v>
      </c>
      <c r="G414" s="192">
        <v>2500</v>
      </c>
    </row>
    <row r="415" spans="1:12" x14ac:dyDescent="0.25">
      <c r="A415" s="111"/>
      <c r="B415" s="2" t="s">
        <v>160</v>
      </c>
      <c r="C415" s="74">
        <v>32216</v>
      </c>
      <c r="D415" s="74">
        <v>7084</v>
      </c>
      <c r="E415" s="74">
        <v>11942</v>
      </c>
      <c r="F415" s="156">
        <v>10154.23</v>
      </c>
      <c r="G415" s="192">
        <v>15000</v>
      </c>
    </row>
    <row r="416" spans="1:12" x14ac:dyDescent="0.25">
      <c r="A416" s="111"/>
      <c r="B416" s="2" t="s">
        <v>165</v>
      </c>
      <c r="C416" s="74">
        <v>0</v>
      </c>
      <c r="D416" s="74">
        <v>13500</v>
      </c>
      <c r="E416" s="74">
        <v>500</v>
      </c>
      <c r="F416" s="156">
        <v>325</v>
      </c>
      <c r="G416" s="192">
        <v>1000</v>
      </c>
    </row>
    <row r="417" spans="1:13" x14ac:dyDescent="0.25">
      <c r="A417" s="27"/>
      <c r="B417" s="131" t="s">
        <v>166</v>
      </c>
      <c r="C417" s="91">
        <v>38592</v>
      </c>
      <c r="D417" s="91">
        <v>0</v>
      </c>
      <c r="E417" s="91">
        <v>0</v>
      </c>
      <c r="F417" s="238">
        <v>0</v>
      </c>
      <c r="G417" s="214">
        <v>400000</v>
      </c>
    </row>
    <row r="418" spans="1:13" ht="15.75" thickBot="1" x14ac:dyDescent="0.3">
      <c r="A418" s="111"/>
      <c r="B418" s="2" t="s">
        <v>167</v>
      </c>
      <c r="C418" s="71">
        <v>0</v>
      </c>
      <c r="D418" s="71">
        <v>0</v>
      </c>
      <c r="E418" s="71">
        <v>0</v>
      </c>
      <c r="F418" s="148">
        <v>0</v>
      </c>
      <c r="G418" s="33">
        <v>0</v>
      </c>
    </row>
    <row r="419" spans="1:13" x14ac:dyDescent="0.25">
      <c r="A419" s="2" t="s">
        <v>406</v>
      </c>
      <c r="B419" s="111"/>
      <c r="C419" s="64">
        <f t="shared" ref="C419:G419" si="63">SUM(C409:C418)</f>
        <v>77636</v>
      </c>
      <c r="D419" s="64">
        <f t="shared" si="63"/>
        <v>41901</v>
      </c>
      <c r="E419" s="64">
        <f t="shared" ref="E419" si="64">SUM(E409:E418)</f>
        <v>43855</v>
      </c>
      <c r="F419" s="141">
        <f t="shared" ref="F419" si="65">SUM(F409:F418)</f>
        <v>48129.86</v>
      </c>
      <c r="G419" s="64">
        <f t="shared" si="63"/>
        <v>497500</v>
      </c>
    </row>
    <row r="420" spans="1:13" ht="15.75" thickBot="1" x14ac:dyDescent="0.3">
      <c r="A420" s="278"/>
      <c r="B420" s="278"/>
      <c r="C420" s="278"/>
      <c r="D420" s="278"/>
      <c r="E420" s="278"/>
      <c r="F420" s="278"/>
      <c r="G420" s="278"/>
      <c r="H420" s="85"/>
      <c r="I420" s="85"/>
      <c r="J420" s="85"/>
      <c r="K420" s="85"/>
      <c r="L420" s="85"/>
      <c r="M420" s="85"/>
    </row>
    <row r="421" spans="1:13" ht="15.75" thickBot="1" x14ac:dyDescent="0.3">
      <c r="A421" s="265" t="s">
        <v>326</v>
      </c>
      <c r="B421" s="266"/>
      <c r="C421" s="266"/>
      <c r="D421" s="266"/>
      <c r="E421" s="266"/>
      <c r="F421" s="266"/>
      <c r="G421" s="267"/>
    </row>
    <row r="422" spans="1:13" x14ac:dyDescent="0.25">
      <c r="A422" s="67"/>
      <c r="B422" s="6" t="s">
        <v>168</v>
      </c>
      <c r="C422" s="62">
        <v>0</v>
      </c>
      <c r="D422" s="62">
        <v>0</v>
      </c>
      <c r="E422" s="62">
        <v>25006</v>
      </c>
      <c r="F422" s="140">
        <v>0</v>
      </c>
      <c r="G422" s="29">
        <v>1000</v>
      </c>
    </row>
    <row r="423" spans="1:13" x14ac:dyDescent="0.25">
      <c r="A423" s="111"/>
      <c r="B423" s="6" t="s">
        <v>202</v>
      </c>
      <c r="C423" s="62">
        <v>0</v>
      </c>
      <c r="D423" s="62">
        <v>0</v>
      </c>
      <c r="E423" s="62">
        <v>0</v>
      </c>
      <c r="F423" s="140">
        <v>0</v>
      </c>
      <c r="G423" s="192">
        <v>5000</v>
      </c>
    </row>
    <row r="424" spans="1:13" x14ac:dyDescent="0.25">
      <c r="A424" s="111"/>
      <c r="B424" s="6" t="s">
        <v>221</v>
      </c>
      <c r="C424" s="62">
        <v>17855</v>
      </c>
      <c r="D424" s="62">
        <v>32920</v>
      </c>
      <c r="E424" s="62">
        <v>33145</v>
      </c>
      <c r="F424" s="140">
        <v>65350</v>
      </c>
      <c r="G424" s="192">
        <v>200000</v>
      </c>
    </row>
    <row r="425" spans="1:13" x14ac:dyDescent="0.25">
      <c r="A425" s="111"/>
      <c r="B425" s="6" t="s">
        <v>222</v>
      </c>
      <c r="C425" s="62">
        <v>24517</v>
      </c>
      <c r="D425" s="62">
        <v>3600</v>
      </c>
      <c r="E425" s="62">
        <v>16620</v>
      </c>
      <c r="F425" s="140">
        <v>2420</v>
      </c>
      <c r="G425" s="192">
        <v>50000</v>
      </c>
    </row>
    <row r="426" spans="1:13" x14ac:dyDescent="0.25">
      <c r="A426" s="111"/>
      <c r="B426" s="2" t="s">
        <v>169</v>
      </c>
      <c r="C426" s="66">
        <v>8553</v>
      </c>
      <c r="D426" s="66">
        <v>284</v>
      </c>
      <c r="E426" s="66">
        <v>20877</v>
      </c>
      <c r="F426" s="147">
        <v>0</v>
      </c>
      <c r="G426" s="192">
        <v>20000</v>
      </c>
    </row>
    <row r="427" spans="1:13" x14ac:dyDescent="0.25">
      <c r="A427" s="111"/>
      <c r="B427" s="2" t="s">
        <v>170</v>
      </c>
      <c r="C427" s="66">
        <v>3480</v>
      </c>
      <c r="D427" s="66">
        <v>0</v>
      </c>
      <c r="E427" s="66">
        <v>17750</v>
      </c>
      <c r="F427" s="147">
        <v>13200</v>
      </c>
      <c r="G427" s="201">
        <v>25000</v>
      </c>
    </row>
    <row r="428" spans="1:13" ht="15.75" thickBot="1" x14ac:dyDescent="0.3">
      <c r="A428" s="111"/>
      <c r="B428" s="2" t="s">
        <v>171</v>
      </c>
      <c r="C428" s="71">
        <v>0</v>
      </c>
      <c r="D428" s="71">
        <v>0</v>
      </c>
      <c r="E428" s="71">
        <v>0</v>
      </c>
      <c r="F428" s="148">
        <v>0</v>
      </c>
      <c r="G428" s="33">
        <v>0</v>
      </c>
    </row>
    <row r="429" spans="1:13" x14ac:dyDescent="0.25">
      <c r="A429" s="2" t="s">
        <v>407</v>
      </c>
      <c r="B429" s="111"/>
      <c r="C429" s="64">
        <f t="shared" ref="C429:F429" si="66">SUM(C422:C428)</f>
        <v>54405</v>
      </c>
      <c r="D429" s="64">
        <f t="shared" si="66"/>
        <v>36804</v>
      </c>
      <c r="E429" s="64">
        <f t="shared" si="66"/>
        <v>113398</v>
      </c>
      <c r="F429" s="141">
        <f t="shared" si="66"/>
        <v>80970</v>
      </c>
      <c r="G429" s="64">
        <f>SUM(G422:G428)</f>
        <v>301000</v>
      </c>
    </row>
    <row r="430" spans="1:13" ht="15.75" customHeight="1" thickBot="1" x14ac:dyDescent="0.3">
      <c r="A430" s="278"/>
      <c r="B430" s="278"/>
      <c r="C430" s="278"/>
      <c r="D430" s="278"/>
      <c r="E430" s="278"/>
      <c r="F430" s="278"/>
      <c r="G430" s="278"/>
    </row>
    <row r="431" spans="1:13" ht="15.75" thickBot="1" x14ac:dyDescent="0.3">
      <c r="A431" s="265" t="s">
        <v>327</v>
      </c>
      <c r="B431" s="266"/>
      <c r="C431" s="266"/>
      <c r="D431" s="266"/>
      <c r="E431" s="266"/>
      <c r="F431" s="266"/>
      <c r="G431" s="267"/>
    </row>
    <row r="432" spans="1:13" x14ac:dyDescent="0.25">
      <c r="A432" s="67"/>
      <c r="B432" s="6" t="s">
        <v>172</v>
      </c>
      <c r="C432" s="62">
        <v>0</v>
      </c>
      <c r="D432" s="62">
        <v>14500</v>
      </c>
      <c r="E432" s="62">
        <v>13000</v>
      </c>
      <c r="F432" s="140">
        <v>10500</v>
      </c>
      <c r="G432" s="29">
        <v>16850</v>
      </c>
    </row>
    <row r="433" spans="1:7" x14ac:dyDescent="0.25">
      <c r="A433" s="111"/>
      <c r="B433" s="2" t="s">
        <v>173</v>
      </c>
      <c r="C433" s="66">
        <v>0</v>
      </c>
      <c r="D433" s="66">
        <v>0</v>
      </c>
      <c r="E433" s="66">
        <v>35239</v>
      </c>
      <c r="F433" s="147">
        <v>63044.44</v>
      </c>
      <c r="G433" s="192">
        <v>41000</v>
      </c>
    </row>
    <row r="434" spans="1:7" x14ac:dyDescent="0.25">
      <c r="A434" s="111"/>
      <c r="B434" s="2" t="s">
        <v>176</v>
      </c>
      <c r="C434" s="74">
        <v>0</v>
      </c>
      <c r="D434" s="74">
        <v>0</v>
      </c>
      <c r="E434" s="74">
        <v>0</v>
      </c>
      <c r="F434" s="156">
        <v>0</v>
      </c>
      <c r="G434" s="201">
        <v>1000</v>
      </c>
    </row>
    <row r="435" spans="1:7" ht="15.75" thickBot="1" x14ac:dyDescent="0.3">
      <c r="A435" s="111"/>
      <c r="B435" s="2" t="s">
        <v>203</v>
      </c>
      <c r="C435" s="71">
        <v>0</v>
      </c>
      <c r="D435" s="71">
        <v>0</v>
      </c>
      <c r="E435" s="71">
        <v>0</v>
      </c>
      <c r="F435" s="148">
        <v>0</v>
      </c>
      <c r="G435" s="33">
        <v>1000</v>
      </c>
    </row>
    <row r="436" spans="1:7" x14ac:dyDescent="0.25">
      <c r="A436" s="2" t="s">
        <v>408</v>
      </c>
      <c r="B436" s="111"/>
      <c r="C436" s="64">
        <f t="shared" ref="C436:F436" si="67">SUM(C432:C435)</f>
        <v>0</v>
      </c>
      <c r="D436" s="64">
        <f t="shared" si="67"/>
        <v>14500</v>
      </c>
      <c r="E436" s="64">
        <f t="shared" si="67"/>
        <v>48239</v>
      </c>
      <c r="F436" s="141">
        <f t="shared" si="67"/>
        <v>73544.44</v>
      </c>
      <c r="G436" s="64">
        <f>SUM(G432:G435)</f>
        <v>59850</v>
      </c>
    </row>
    <row r="437" spans="1:7" ht="15.75" customHeight="1" thickBot="1" x14ac:dyDescent="0.3">
      <c r="A437" s="278"/>
      <c r="B437" s="278"/>
      <c r="C437" s="278"/>
      <c r="D437" s="278"/>
      <c r="E437" s="278"/>
      <c r="F437" s="278"/>
      <c r="G437" s="278"/>
    </row>
    <row r="438" spans="1:7" x14ac:dyDescent="0.25">
      <c r="A438" s="268" t="s">
        <v>328</v>
      </c>
      <c r="B438" s="281"/>
      <c r="C438" s="281"/>
      <c r="D438" s="281"/>
      <c r="E438" s="281"/>
      <c r="F438" s="281"/>
      <c r="G438" s="269"/>
    </row>
    <row r="439" spans="1:7" x14ac:dyDescent="0.25">
      <c r="A439" s="67"/>
      <c r="B439" s="6" t="s">
        <v>344</v>
      </c>
      <c r="C439" s="62">
        <v>0</v>
      </c>
      <c r="D439" s="62">
        <v>0</v>
      </c>
      <c r="E439" s="62">
        <v>0</v>
      </c>
      <c r="F439" s="140">
        <v>0</v>
      </c>
      <c r="G439" s="192">
        <v>600000</v>
      </c>
    </row>
    <row r="440" spans="1:7" x14ac:dyDescent="0.25">
      <c r="A440" s="111"/>
      <c r="B440" s="2" t="s">
        <v>343</v>
      </c>
      <c r="C440" s="74">
        <v>0</v>
      </c>
      <c r="D440" s="74">
        <v>0</v>
      </c>
      <c r="E440" s="74">
        <v>0</v>
      </c>
      <c r="F440" s="156">
        <v>0</v>
      </c>
      <c r="G440" s="192">
        <v>30000</v>
      </c>
    </row>
    <row r="441" spans="1:7" x14ac:dyDescent="0.25">
      <c r="A441" s="111"/>
      <c r="B441" s="19" t="s">
        <v>342</v>
      </c>
      <c r="C441" s="66">
        <v>0</v>
      </c>
      <c r="D441" s="66">
        <v>0</v>
      </c>
      <c r="E441" s="66">
        <v>0</v>
      </c>
      <c r="F441" s="147">
        <v>0</v>
      </c>
      <c r="G441" s="223">
        <v>20000</v>
      </c>
    </row>
    <row r="442" spans="1:7" x14ac:dyDescent="0.25">
      <c r="A442" s="196"/>
      <c r="B442" s="5" t="s">
        <v>341</v>
      </c>
      <c r="C442" s="66">
        <v>0</v>
      </c>
      <c r="D442" s="66">
        <v>0</v>
      </c>
      <c r="E442" s="66">
        <v>0</v>
      </c>
      <c r="F442" s="147">
        <v>0</v>
      </c>
      <c r="G442" s="192">
        <v>10000</v>
      </c>
    </row>
    <row r="443" spans="1:7" ht="15.75" thickBot="1" x14ac:dyDescent="0.3">
      <c r="A443" s="196"/>
      <c r="B443" s="2" t="s">
        <v>345</v>
      </c>
      <c r="C443" s="71">
        <v>0</v>
      </c>
      <c r="D443" s="71">
        <v>0</v>
      </c>
      <c r="E443" s="71">
        <v>0</v>
      </c>
      <c r="F443" s="148">
        <v>0</v>
      </c>
      <c r="G443" s="232">
        <v>300000</v>
      </c>
    </row>
    <row r="444" spans="1:7" x14ac:dyDescent="0.25">
      <c r="A444" s="268" t="s">
        <v>409</v>
      </c>
      <c r="B444" s="269"/>
      <c r="C444" s="64">
        <f t="shared" ref="C444:F444" si="68">SUM(C439:C443)</f>
        <v>0</v>
      </c>
      <c r="D444" s="64">
        <f t="shared" si="68"/>
        <v>0</v>
      </c>
      <c r="E444" s="64">
        <f t="shared" si="68"/>
        <v>0</v>
      </c>
      <c r="F444" s="141">
        <f t="shared" si="68"/>
        <v>0</v>
      </c>
      <c r="G444" s="64">
        <f>SUM(G439:G443)</f>
        <v>960000</v>
      </c>
    </row>
    <row r="445" spans="1:7" ht="15.75" customHeight="1" thickBot="1" x14ac:dyDescent="0.3">
      <c r="A445" s="278"/>
      <c r="B445" s="278"/>
      <c r="C445" s="278"/>
      <c r="D445" s="278"/>
      <c r="E445" s="278"/>
      <c r="F445" s="278"/>
      <c r="G445" s="278"/>
    </row>
    <row r="446" spans="1:7" x14ac:dyDescent="0.25">
      <c r="A446" s="268" t="s">
        <v>329</v>
      </c>
      <c r="B446" s="281"/>
      <c r="C446" s="281"/>
      <c r="D446" s="281"/>
      <c r="E446" s="281"/>
      <c r="F446" s="281"/>
      <c r="G446" s="269"/>
    </row>
    <row r="447" spans="1:7" ht="15.75" thickBot="1" x14ac:dyDescent="0.3">
      <c r="A447" s="67"/>
      <c r="B447" s="6" t="s">
        <v>330</v>
      </c>
      <c r="C447" s="63">
        <v>107441</v>
      </c>
      <c r="D447" s="63">
        <v>92169</v>
      </c>
      <c r="E447" s="63">
        <v>110603</v>
      </c>
      <c r="F447" s="23">
        <v>969791.7</v>
      </c>
      <c r="G447" s="33">
        <v>99986.47</v>
      </c>
    </row>
    <row r="448" spans="1:7" x14ac:dyDescent="0.25">
      <c r="A448" s="2" t="s">
        <v>410</v>
      </c>
      <c r="B448" s="67"/>
      <c r="C448" s="64">
        <f t="shared" ref="C448:F448" si="69">SUM(C447)</f>
        <v>107441</v>
      </c>
      <c r="D448" s="64">
        <f t="shared" si="69"/>
        <v>92169</v>
      </c>
      <c r="E448" s="64">
        <f t="shared" si="69"/>
        <v>110603</v>
      </c>
      <c r="F448" s="141">
        <f t="shared" si="69"/>
        <v>969791.7</v>
      </c>
      <c r="G448" s="64">
        <f>SUM(G447)</f>
        <v>99986.47</v>
      </c>
    </row>
    <row r="449" spans="1:13" ht="15.75" customHeight="1" thickBot="1" x14ac:dyDescent="0.3">
      <c r="A449" s="282"/>
      <c r="B449" s="282"/>
      <c r="C449" s="282"/>
      <c r="D449" s="282"/>
      <c r="E449" s="282"/>
      <c r="F449" s="282"/>
      <c r="G449" s="282"/>
    </row>
    <row r="450" spans="1:13" ht="15.75" thickBot="1" x14ac:dyDescent="0.3">
      <c r="A450" s="265" t="s">
        <v>411</v>
      </c>
      <c r="B450" s="266"/>
      <c r="C450" s="266"/>
      <c r="D450" s="266"/>
      <c r="E450" s="266"/>
      <c r="F450" s="266"/>
      <c r="G450" s="267"/>
    </row>
    <row r="451" spans="1:13" ht="15.75" thickBot="1" x14ac:dyDescent="0.3">
      <c r="A451" s="67"/>
      <c r="B451" s="6" t="s">
        <v>331</v>
      </c>
      <c r="C451" s="112">
        <v>0</v>
      </c>
      <c r="D451" s="112">
        <v>0</v>
      </c>
      <c r="E451" s="112">
        <v>0</v>
      </c>
      <c r="F451" s="157">
        <v>221657.25</v>
      </c>
      <c r="G451" s="233">
        <v>1544.98</v>
      </c>
    </row>
    <row r="452" spans="1:13" x14ac:dyDescent="0.25">
      <c r="A452" s="2" t="s">
        <v>412</v>
      </c>
      <c r="B452" s="67"/>
      <c r="C452" s="64">
        <f t="shared" ref="C452:F452" si="70">SUM(C451)</f>
        <v>0</v>
      </c>
      <c r="D452" s="64">
        <f t="shared" si="70"/>
        <v>0</v>
      </c>
      <c r="E452" s="64">
        <f t="shared" si="70"/>
        <v>0</v>
      </c>
      <c r="F452" s="141">
        <f t="shared" si="70"/>
        <v>221657.25</v>
      </c>
      <c r="G452" s="64">
        <f>SUM(G451)</f>
        <v>1544.98</v>
      </c>
    </row>
    <row r="453" spans="1:13" ht="15.75" customHeight="1" thickBot="1" x14ac:dyDescent="0.3">
      <c r="A453" s="234"/>
      <c r="B453" s="97"/>
      <c r="C453" s="113"/>
      <c r="D453" s="113"/>
      <c r="E453" s="113"/>
      <c r="F453" s="126"/>
      <c r="G453" s="114"/>
    </row>
    <row r="454" spans="1:13" ht="15.75" thickBot="1" x14ac:dyDescent="0.3">
      <c r="A454" s="274" t="s">
        <v>332</v>
      </c>
      <c r="B454" s="255"/>
      <c r="C454" s="255"/>
      <c r="D454" s="255"/>
      <c r="E454" s="255"/>
      <c r="F454" s="255"/>
      <c r="G454" s="275"/>
    </row>
    <row r="455" spans="1:13" x14ac:dyDescent="0.25">
      <c r="A455" s="67"/>
      <c r="B455" s="6" t="s">
        <v>333</v>
      </c>
      <c r="C455" s="62">
        <v>0</v>
      </c>
      <c r="D455" s="62">
        <v>0</v>
      </c>
      <c r="E455" s="62">
        <v>0</v>
      </c>
      <c r="F455" s="140">
        <v>0</v>
      </c>
      <c r="G455" s="29">
        <v>108580</v>
      </c>
    </row>
    <row r="456" spans="1:13" x14ac:dyDescent="0.25">
      <c r="A456" s="111"/>
      <c r="B456" s="2" t="s">
        <v>334</v>
      </c>
      <c r="C456" s="62">
        <v>0</v>
      </c>
      <c r="D456" s="62">
        <v>0</v>
      </c>
      <c r="E456" s="62">
        <v>0</v>
      </c>
      <c r="F456" s="140">
        <v>0</v>
      </c>
      <c r="G456" s="192">
        <v>20000</v>
      </c>
    </row>
    <row r="457" spans="1:13" ht="15.75" thickBot="1" x14ac:dyDescent="0.3">
      <c r="A457" s="111"/>
      <c r="B457" s="2" t="s">
        <v>335</v>
      </c>
      <c r="C457" s="63">
        <v>0</v>
      </c>
      <c r="D457" s="63">
        <v>0</v>
      </c>
      <c r="E457" s="63">
        <v>0</v>
      </c>
      <c r="F457" s="23">
        <v>0</v>
      </c>
      <c r="G457" s="33">
        <v>117241</v>
      </c>
    </row>
    <row r="458" spans="1:13" x14ac:dyDescent="0.25">
      <c r="A458" s="2" t="s">
        <v>413</v>
      </c>
      <c r="B458" s="111"/>
      <c r="C458" s="64">
        <f t="shared" ref="C458:D458" si="71">SUM(C455:C457)</f>
        <v>0</v>
      </c>
      <c r="D458" s="64">
        <f t="shared" si="71"/>
        <v>0</v>
      </c>
      <c r="E458" s="64">
        <f t="shared" ref="E458" si="72">SUM(E455:E457)</f>
        <v>0</v>
      </c>
      <c r="F458" s="141">
        <f t="shared" ref="F458" si="73">SUM(F455:F457)</f>
        <v>0</v>
      </c>
      <c r="G458" s="29">
        <f>SUM(G455:G457)</f>
        <v>245821</v>
      </c>
    </row>
    <row r="459" spans="1:13" ht="15.75" customHeight="1" thickBot="1" x14ac:dyDescent="0.3">
      <c r="A459" s="235"/>
      <c r="B459" s="230"/>
      <c r="C459" s="115"/>
      <c r="D459" s="115"/>
      <c r="E459" s="115"/>
      <c r="F459" s="158"/>
      <c r="G459" s="236"/>
    </row>
    <row r="460" spans="1:13" ht="15.75" thickBot="1" x14ac:dyDescent="0.3">
      <c r="A460" s="274" t="s">
        <v>336</v>
      </c>
      <c r="B460" s="255"/>
      <c r="C460" s="255"/>
      <c r="D460" s="255"/>
      <c r="E460" s="255"/>
      <c r="F460" s="255"/>
      <c r="G460" s="275"/>
    </row>
    <row r="461" spans="1:13" ht="15.75" thickBot="1" x14ac:dyDescent="0.3">
      <c r="A461" s="67"/>
      <c r="B461" s="6" t="s">
        <v>418</v>
      </c>
      <c r="C461" s="116">
        <v>4696</v>
      </c>
      <c r="D461" s="116">
        <v>3581</v>
      </c>
      <c r="E461" s="116">
        <v>5119</v>
      </c>
      <c r="F461" s="159">
        <v>1490.14</v>
      </c>
      <c r="G461" s="116">
        <v>60000</v>
      </c>
    </row>
    <row r="462" spans="1:13" ht="15.75" thickBot="1" x14ac:dyDescent="0.3">
      <c r="A462" s="67"/>
      <c r="B462" s="6" t="s">
        <v>177</v>
      </c>
      <c r="C462" s="116">
        <v>0</v>
      </c>
      <c r="D462" s="116">
        <v>0</v>
      </c>
      <c r="E462" s="116">
        <v>0</v>
      </c>
      <c r="F462" s="159">
        <v>0</v>
      </c>
      <c r="G462" s="116">
        <v>0</v>
      </c>
      <c r="H462" s="85"/>
      <c r="I462" s="85"/>
      <c r="J462" s="85"/>
      <c r="K462" s="85"/>
      <c r="L462" s="85"/>
      <c r="M462" s="85"/>
    </row>
    <row r="463" spans="1:13" x14ac:dyDescent="0.25">
      <c r="A463" s="268" t="s">
        <v>414</v>
      </c>
      <c r="B463" s="269"/>
      <c r="C463" s="64">
        <f t="shared" ref="C463:F463" si="74">SUM(C461:C462)</f>
        <v>4696</v>
      </c>
      <c r="D463" s="64">
        <f t="shared" si="74"/>
        <v>3581</v>
      </c>
      <c r="E463" s="64">
        <f t="shared" si="74"/>
        <v>5119</v>
      </c>
      <c r="F463" s="141">
        <f t="shared" si="74"/>
        <v>1490.14</v>
      </c>
      <c r="G463" s="64">
        <f>SUM(G461:G462)</f>
        <v>60000</v>
      </c>
    </row>
    <row r="464" spans="1:13" ht="15.75" customHeight="1" thickBot="1" x14ac:dyDescent="0.3">
      <c r="A464" s="197"/>
      <c r="B464" s="197"/>
      <c r="C464" s="70"/>
      <c r="D464" s="70"/>
      <c r="E464" s="70"/>
      <c r="G464" s="232"/>
    </row>
    <row r="465" spans="1:11" ht="15.75" thickBot="1" x14ac:dyDescent="0.3">
      <c r="A465" s="279" t="s">
        <v>4</v>
      </c>
      <c r="B465" s="280"/>
      <c r="C465" s="117">
        <f t="shared" ref="C465:F465" si="75">SUM(,C463,C458,C452,C448,C444,C436,C429,C419,C406,C386,,C376,C371,C363,C331,C327,C310,C299,C295,C275,C236,C222,C218,C212,C208,C200,C188,C183,C160)</f>
        <v>4032246.0700000003</v>
      </c>
      <c r="D465" s="117">
        <f t="shared" si="75"/>
        <v>3298753</v>
      </c>
      <c r="E465" s="117">
        <f t="shared" si="75"/>
        <v>4528952</v>
      </c>
      <c r="F465" s="160">
        <f t="shared" si="75"/>
        <v>6595912.7199999997</v>
      </c>
      <c r="G465" s="118">
        <f>SUM(,G463,G458,G452,G448,G444,G436,G429,G419,G406,G386,,G376,G371,G363,G331,G327,G310,G299,G295,G275,G236,G222,G218,G212,G208,G200,G188,G183,G160)</f>
        <v>9834963.5099999979</v>
      </c>
    </row>
    <row r="466" spans="1:11" ht="10.5" customHeight="1" thickBot="1" x14ac:dyDescent="0.3">
      <c r="A466" s="4"/>
      <c r="B466" s="4"/>
      <c r="H466" s="84"/>
      <c r="I466" s="84"/>
      <c r="J466" s="84"/>
      <c r="K466" s="84"/>
    </row>
    <row r="467" spans="1:11" ht="15.75" thickBot="1" x14ac:dyDescent="0.3">
      <c r="A467" s="4"/>
      <c r="B467"/>
      <c r="G467" s="237">
        <f>SUM(G145-G465)</f>
        <v>0.49000000208616257</v>
      </c>
    </row>
    <row r="469" spans="1:11" x14ac:dyDescent="0.25">
      <c r="A469"/>
      <c r="B469"/>
    </row>
    <row r="470" spans="1:11" x14ac:dyDescent="0.25">
      <c r="C470" s="1"/>
      <c r="D470" s="1"/>
      <c r="E470" s="1"/>
      <c r="F470" s="199"/>
    </row>
    <row r="471" spans="1:11" x14ac:dyDescent="0.25">
      <c r="A471"/>
      <c r="B471"/>
    </row>
    <row r="472" spans="1:11" x14ac:dyDescent="0.25">
      <c r="A472"/>
      <c r="B472"/>
    </row>
    <row r="473" spans="1:11" x14ac:dyDescent="0.25">
      <c r="A473"/>
      <c r="B473"/>
    </row>
    <row r="474" spans="1:11" x14ac:dyDescent="0.25">
      <c r="A474"/>
      <c r="B474"/>
    </row>
    <row r="475" spans="1:11" x14ac:dyDescent="0.25">
      <c r="A475"/>
      <c r="B475"/>
    </row>
    <row r="476" spans="1:11" x14ac:dyDescent="0.25">
      <c r="A476"/>
      <c r="B476"/>
    </row>
    <row r="477" spans="1:11" x14ac:dyDescent="0.25">
      <c r="A477"/>
      <c r="B477"/>
    </row>
    <row r="478" spans="1:11" x14ac:dyDescent="0.25">
      <c r="A478"/>
      <c r="B478"/>
    </row>
    <row r="479" spans="1:11" x14ac:dyDescent="0.25">
      <c r="A479"/>
      <c r="B479"/>
    </row>
    <row r="480" spans="1:11" x14ac:dyDescent="0.25">
      <c r="A480"/>
      <c r="B480"/>
    </row>
    <row r="481" spans="1:10" x14ac:dyDescent="0.25">
      <c r="A481"/>
      <c r="B481"/>
      <c r="H481" s="84"/>
      <c r="I481" s="84"/>
      <c r="J481" s="84"/>
    </row>
    <row r="482" spans="1:10" x14ac:dyDescent="0.25">
      <c r="A482"/>
      <c r="B482"/>
    </row>
    <row r="483" spans="1:10" x14ac:dyDescent="0.25">
      <c r="H483" s="79"/>
      <c r="I483" s="79"/>
      <c r="J483" s="79"/>
    </row>
    <row r="486" spans="1:10" x14ac:dyDescent="0.25">
      <c r="G486" s="61"/>
    </row>
    <row r="496" spans="1:10" x14ac:dyDescent="0.25">
      <c r="A496"/>
      <c r="B496"/>
    </row>
    <row r="497" spans="1:13" x14ac:dyDescent="0.25">
      <c r="A497"/>
      <c r="B497"/>
    </row>
    <row r="498" spans="1:13" x14ac:dyDescent="0.25">
      <c r="A498"/>
      <c r="B498"/>
    </row>
    <row r="499" spans="1:13" x14ac:dyDescent="0.25">
      <c r="B499"/>
    </row>
    <row r="503" spans="1:13" x14ac:dyDescent="0.25">
      <c r="H503" s="79"/>
      <c r="I503" s="79"/>
      <c r="J503" s="79"/>
    </row>
    <row r="511" spans="1:13" x14ac:dyDescent="0.25">
      <c r="H511" s="85"/>
      <c r="I511" s="85"/>
      <c r="J511" s="85"/>
      <c r="K511" s="85"/>
      <c r="L511" s="85"/>
      <c r="M511" s="85"/>
    </row>
    <row r="512" spans="1:13" x14ac:dyDescent="0.25">
      <c r="H512" s="85"/>
      <c r="I512" s="85"/>
      <c r="J512" s="85"/>
      <c r="K512" s="85"/>
      <c r="L512" s="85"/>
      <c r="M512" s="85"/>
    </row>
    <row r="516" spans="3:16" x14ac:dyDescent="0.25">
      <c r="O516" s="1"/>
      <c r="P516" s="1"/>
    </row>
    <row r="523" spans="3:16" x14ac:dyDescent="0.25">
      <c r="G523" s="189"/>
    </row>
    <row r="524" spans="3:16" x14ac:dyDescent="0.25">
      <c r="C524" s="1"/>
      <c r="D524" s="1"/>
      <c r="E524" s="1"/>
      <c r="F524" s="199"/>
    </row>
    <row r="534" spans="8:14" x14ac:dyDescent="0.25">
      <c r="N534" s="1"/>
    </row>
    <row r="536" spans="8:14" x14ac:dyDescent="0.25">
      <c r="H536" s="1"/>
      <c r="I536" s="1"/>
      <c r="J536" s="1"/>
      <c r="K536" s="1"/>
      <c r="L536" s="1"/>
      <c r="M536" s="1"/>
    </row>
  </sheetData>
  <mergeCells count="90">
    <mergeCell ref="A438:G438"/>
    <mergeCell ref="A296:G296"/>
    <mergeCell ref="A276:G276"/>
    <mergeCell ref="A372:G372"/>
    <mergeCell ref="A364:G364"/>
    <mergeCell ref="A332:G332"/>
    <mergeCell ref="A328:G328"/>
    <mergeCell ref="A311:G311"/>
    <mergeCell ref="A300:G300"/>
    <mergeCell ref="A437:G437"/>
    <mergeCell ref="A430:G430"/>
    <mergeCell ref="A420:G420"/>
    <mergeCell ref="A421:G421"/>
    <mergeCell ref="A431:G431"/>
    <mergeCell ref="A408:G408"/>
    <mergeCell ref="A312:G312"/>
    <mergeCell ref="P51:P52"/>
    <mergeCell ref="N51:N52"/>
    <mergeCell ref="O51:O52"/>
    <mergeCell ref="A378:G378"/>
    <mergeCell ref="A388:G388"/>
    <mergeCell ref="A277:G277"/>
    <mergeCell ref="A297:G297"/>
    <mergeCell ref="A238:G238"/>
    <mergeCell ref="A214:G214"/>
    <mergeCell ref="A220:G220"/>
    <mergeCell ref="A222:B222"/>
    <mergeCell ref="A224:G224"/>
    <mergeCell ref="A185:G185"/>
    <mergeCell ref="A365:G365"/>
    <mergeCell ref="A373:G373"/>
    <mergeCell ref="A301:G301"/>
    <mergeCell ref="A460:G460"/>
    <mergeCell ref="A463:B463"/>
    <mergeCell ref="A465:B465"/>
    <mergeCell ref="A444:B444"/>
    <mergeCell ref="A446:G446"/>
    <mergeCell ref="A450:G450"/>
    <mergeCell ref="A454:G454"/>
    <mergeCell ref="A449:G449"/>
    <mergeCell ref="A445:G445"/>
    <mergeCell ref="A329:G329"/>
    <mergeCell ref="A333:G333"/>
    <mergeCell ref="A407:G407"/>
    <mergeCell ref="A387:G387"/>
    <mergeCell ref="A377:G377"/>
    <mergeCell ref="A190:G190"/>
    <mergeCell ref="A202:G202"/>
    <mergeCell ref="A210:G210"/>
    <mergeCell ref="A212:B212"/>
    <mergeCell ref="A148:B148"/>
    <mergeCell ref="A149:G149"/>
    <mergeCell ref="A162:G162"/>
    <mergeCell ref="A123:G123"/>
    <mergeCell ref="A128:G128"/>
    <mergeCell ref="A135:G135"/>
    <mergeCell ref="A140:G140"/>
    <mergeCell ref="A145:B145"/>
    <mergeCell ref="A117:G117"/>
    <mergeCell ref="A56:B56"/>
    <mergeCell ref="A57:G57"/>
    <mergeCell ref="A58:G58"/>
    <mergeCell ref="A60:B60"/>
    <mergeCell ref="A62:G62"/>
    <mergeCell ref="A69:G69"/>
    <mergeCell ref="A76:G76"/>
    <mergeCell ref="A82:B82"/>
    <mergeCell ref="A84:G84"/>
    <mergeCell ref="A104:G104"/>
    <mergeCell ref="A115:B115"/>
    <mergeCell ref="H106:I114"/>
    <mergeCell ref="H86:J86"/>
    <mergeCell ref="A53:G53"/>
    <mergeCell ref="A3:B3"/>
    <mergeCell ref="A4:G4"/>
    <mergeCell ref="A8:G8"/>
    <mergeCell ref="A9:G9"/>
    <mergeCell ref="A20:G20"/>
    <mergeCell ref="A26:G26"/>
    <mergeCell ref="A27:G27"/>
    <mergeCell ref="A36:G36"/>
    <mergeCell ref="A37:G37"/>
    <mergeCell ref="A43:G43"/>
    <mergeCell ref="A52:G52"/>
    <mergeCell ref="H362:K362"/>
    <mergeCell ref="H375:J375"/>
    <mergeCell ref="H379:J379"/>
    <mergeCell ref="H139:K147"/>
    <mergeCell ref="H164:J164"/>
    <mergeCell ref="H225:K225"/>
  </mergeCells>
  <pageMargins left="0.45" right="0.45" top="0.75" bottom="0.75" header="0.3" footer="0.3"/>
  <pageSetup scale="99" fitToHeight="0" orientation="landscape" r:id="rId1"/>
  <headerFooter>
    <oddHeader>&amp;L&amp;"-,Bold"&amp;12BOROUGH OF SEWICKLEY&amp;C&amp;"-,Bold"&amp;12 2023 BUDGET
GENERAL FUND</oddHeader>
    <oddFooter>&amp;C&amp;"-,Bold"&amp;12GENERAL FUND&amp;R&amp;"-,Bold"&amp;12&amp;P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55BD-D9EA-42BE-854F-76EE62D6ED8A}">
  <dimension ref="A2:K85"/>
  <sheetViews>
    <sheetView tabSelected="1" workbookViewId="0">
      <selection activeCell="L68" sqref="L68"/>
    </sheetView>
  </sheetViews>
  <sheetFormatPr defaultRowHeight="15" x14ac:dyDescent="0.25"/>
  <cols>
    <col min="1" max="1" width="4.85546875" customWidth="1"/>
    <col min="2" max="2" width="36.85546875" customWidth="1"/>
    <col min="3" max="5" width="16.85546875" customWidth="1"/>
    <col min="6" max="6" width="16.85546875" style="61" customWidth="1"/>
    <col min="7" max="7" width="16.85546875" customWidth="1"/>
    <col min="8" max="12" width="9.140625" customWidth="1"/>
  </cols>
  <sheetData>
    <row r="2" spans="1:9" ht="30" x14ac:dyDescent="0.25">
      <c r="A2" s="289"/>
      <c r="B2" s="289"/>
      <c r="C2" s="138" t="s">
        <v>10</v>
      </c>
      <c r="D2" s="138" t="s">
        <v>350</v>
      </c>
      <c r="E2" s="138" t="s">
        <v>351</v>
      </c>
      <c r="F2" s="138" t="s">
        <v>495</v>
      </c>
      <c r="G2" s="55" t="s">
        <v>498</v>
      </c>
    </row>
    <row r="3" spans="1:9" ht="15.75" thickBot="1" x14ac:dyDescent="0.3">
      <c r="A3" s="136"/>
      <c r="B3" s="136"/>
      <c r="C3" s="137"/>
      <c r="D3" s="134"/>
      <c r="E3" s="134"/>
      <c r="F3" s="134"/>
      <c r="G3" s="135"/>
    </row>
    <row r="4" spans="1:9" ht="15.75" thickBot="1" x14ac:dyDescent="0.3">
      <c r="A4" s="290" t="s">
        <v>2</v>
      </c>
      <c r="B4" s="291"/>
      <c r="C4" s="134"/>
      <c r="D4" s="134"/>
      <c r="E4" s="134"/>
      <c r="F4" s="134"/>
      <c r="G4" s="135"/>
    </row>
    <row r="5" spans="1:9" ht="15.75" thickBot="1" x14ac:dyDescent="0.3">
      <c r="A5" s="248" t="s">
        <v>0</v>
      </c>
      <c r="B5" s="248"/>
      <c r="C5" s="248"/>
      <c r="D5" s="248"/>
      <c r="E5" s="248"/>
      <c r="F5" s="162"/>
      <c r="G5" s="57"/>
    </row>
    <row r="6" spans="1:9" x14ac:dyDescent="0.25">
      <c r="A6" s="6"/>
      <c r="B6" s="6" t="s">
        <v>422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9" ht="15.75" thickBot="1" x14ac:dyDescent="0.3">
      <c r="A7" s="67"/>
      <c r="B7" s="15" t="s">
        <v>420</v>
      </c>
      <c r="C7" s="31">
        <v>0</v>
      </c>
      <c r="D7" s="31">
        <v>0</v>
      </c>
      <c r="E7" s="31">
        <v>0</v>
      </c>
      <c r="F7" s="145">
        <v>0</v>
      </c>
      <c r="G7" s="31">
        <v>200</v>
      </c>
    </row>
    <row r="8" spans="1:9" x14ac:dyDescent="0.25">
      <c r="A8" s="2" t="s">
        <v>421</v>
      </c>
      <c r="B8" s="111"/>
      <c r="C8" s="26">
        <f t="shared" ref="C8:E8" si="0">SUM(C6:C7)</f>
        <v>0</v>
      </c>
      <c r="D8" s="26">
        <f t="shared" si="0"/>
        <v>0</v>
      </c>
      <c r="E8" s="26">
        <f t="shared" si="0"/>
        <v>0</v>
      </c>
      <c r="F8" s="163">
        <f t="shared" ref="F8" si="1">SUM(F6:F7)</f>
        <v>0</v>
      </c>
      <c r="G8" s="62">
        <f>SUM(G6:G7)</f>
        <v>200</v>
      </c>
    </row>
    <row r="9" spans="1:9" ht="15.75" thickBot="1" x14ac:dyDescent="0.3">
      <c r="A9" s="295"/>
      <c r="B9" s="295"/>
      <c r="C9" s="119"/>
      <c r="D9" s="119"/>
      <c r="E9" s="119"/>
      <c r="F9" s="152"/>
      <c r="G9" s="119"/>
    </row>
    <row r="10" spans="1:9" ht="15.75" thickBot="1" x14ac:dyDescent="0.3">
      <c r="A10" s="251" t="s">
        <v>349</v>
      </c>
      <c r="B10" s="251"/>
      <c r="C10" s="251"/>
      <c r="D10" s="251"/>
      <c r="E10" s="251"/>
      <c r="F10" s="251"/>
      <c r="G10" s="251"/>
    </row>
    <row r="11" spans="1:9" x14ac:dyDescent="0.25">
      <c r="A11" s="67"/>
      <c r="B11" s="6" t="s">
        <v>423</v>
      </c>
      <c r="C11" s="38">
        <v>40000</v>
      </c>
      <c r="D11" s="38">
        <v>0</v>
      </c>
      <c r="E11" s="38">
        <v>0</v>
      </c>
      <c r="F11" s="164">
        <v>0</v>
      </c>
      <c r="G11" s="28">
        <v>40000</v>
      </c>
      <c r="H11" s="310"/>
      <c r="I11" s="310"/>
    </row>
    <row r="12" spans="1:9" x14ac:dyDescent="0.25">
      <c r="A12" s="111"/>
      <c r="B12" s="2" t="s">
        <v>424</v>
      </c>
      <c r="C12" s="27">
        <v>1200000</v>
      </c>
      <c r="D12" s="27">
        <v>883824</v>
      </c>
      <c r="E12" s="27">
        <v>1073405</v>
      </c>
      <c r="F12" s="144">
        <v>964460.75</v>
      </c>
      <c r="G12" s="27">
        <v>1265000</v>
      </c>
      <c r="H12" s="187"/>
      <c r="I12" s="50"/>
    </row>
    <row r="13" spans="1:9" x14ac:dyDescent="0.25">
      <c r="A13" s="111"/>
      <c r="B13" s="2" t="s">
        <v>425</v>
      </c>
      <c r="C13" s="27">
        <v>0</v>
      </c>
      <c r="D13" s="27">
        <v>592386</v>
      </c>
      <c r="E13" s="27">
        <v>786538</v>
      </c>
      <c r="F13" s="144">
        <v>812152.46</v>
      </c>
      <c r="G13" s="27">
        <v>788000</v>
      </c>
      <c r="H13" s="50"/>
      <c r="I13" s="50"/>
    </row>
    <row r="14" spans="1:9" x14ac:dyDescent="0.25">
      <c r="A14" s="111"/>
      <c r="B14" s="5" t="s">
        <v>204</v>
      </c>
      <c r="C14" s="27">
        <v>0</v>
      </c>
      <c r="D14" s="52">
        <v>44806</v>
      </c>
      <c r="E14" s="52">
        <v>54064</v>
      </c>
      <c r="F14" s="142">
        <v>50373.919999999998</v>
      </c>
      <c r="G14" s="53">
        <v>54000</v>
      </c>
      <c r="H14" s="50"/>
      <c r="I14" s="50"/>
    </row>
    <row r="15" spans="1:9" x14ac:dyDescent="0.25">
      <c r="A15" s="120"/>
      <c r="B15" s="5" t="s">
        <v>205</v>
      </c>
      <c r="C15" s="52">
        <v>153034</v>
      </c>
      <c r="D15" s="27">
        <v>117719</v>
      </c>
      <c r="E15" s="27">
        <v>141263</v>
      </c>
      <c r="F15" s="144">
        <v>209791.88</v>
      </c>
      <c r="G15" s="77">
        <v>141263</v>
      </c>
      <c r="H15" s="50"/>
      <c r="I15" s="50"/>
    </row>
    <row r="16" spans="1:9" x14ac:dyDescent="0.25">
      <c r="A16" s="120"/>
      <c r="B16" s="128" t="s">
        <v>426</v>
      </c>
      <c r="C16" s="27">
        <v>0</v>
      </c>
      <c r="D16" s="27">
        <v>0</v>
      </c>
      <c r="E16" s="27">
        <v>0</v>
      </c>
      <c r="F16" s="144">
        <v>0</v>
      </c>
      <c r="G16" s="132">
        <v>3500</v>
      </c>
      <c r="H16" s="50"/>
      <c r="I16" s="50"/>
    </row>
    <row r="17" spans="1:9" ht="15.75" thickBot="1" x14ac:dyDescent="0.3">
      <c r="A17" s="120"/>
      <c r="B17" s="7" t="s">
        <v>427</v>
      </c>
      <c r="C17" s="24">
        <v>0</v>
      </c>
      <c r="D17" s="24">
        <v>0</v>
      </c>
      <c r="E17" s="24">
        <v>0</v>
      </c>
      <c r="F17" s="146">
        <v>0</v>
      </c>
      <c r="G17" s="31">
        <v>0</v>
      </c>
    </row>
    <row r="18" spans="1:9" x14ac:dyDescent="0.25">
      <c r="A18" s="2" t="s">
        <v>428</v>
      </c>
      <c r="B18" s="2"/>
      <c r="C18" s="41">
        <f t="shared" ref="C18:E18" si="2">SUM(C11:C17)</f>
        <v>1393034</v>
      </c>
      <c r="D18" s="41">
        <f t="shared" si="2"/>
        <v>1638735</v>
      </c>
      <c r="E18" s="41">
        <f t="shared" si="2"/>
        <v>2055270</v>
      </c>
      <c r="F18" s="165">
        <f t="shared" ref="F18" si="3">SUM(F11:F17)</f>
        <v>2036779.0099999998</v>
      </c>
      <c r="G18" s="64">
        <f>SUM(G11:G17)</f>
        <v>2291763</v>
      </c>
    </row>
    <row r="19" spans="1:9" x14ac:dyDescent="0.25">
      <c r="A19" s="294"/>
      <c r="B19" s="294"/>
      <c r="C19" s="70"/>
      <c r="D19" s="70"/>
      <c r="E19" s="70"/>
      <c r="G19" s="70"/>
    </row>
    <row r="20" spans="1:9" ht="15.75" thickBot="1" x14ac:dyDescent="0.3">
      <c r="A20" s="296" t="s">
        <v>429</v>
      </c>
      <c r="B20" s="297"/>
      <c r="C20" s="100">
        <v>0</v>
      </c>
      <c r="D20" s="100">
        <v>188097</v>
      </c>
      <c r="E20" s="100">
        <v>607825</v>
      </c>
      <c r="F20" s="166">
        <v>0</v>
      </c>
      <c r="G20" s="33">
        <v>476187</v>
      </c>
    </row>
    <row r="21" spans="1:9" ht="15.75" thickBot="1" x14ac:dyDescent="0.3">
      <c r="A21" s="70"/>
      <c r="B21" s="70"/>
      <c r="C21" s="70"/>
      <c r="D21" s="70"/>
      <c r="E21" s="70"/>
      <c r="G21" s="70"/>
    </row>
    <row r="22" spans="1:9" ht="15.75" thickBot="1" x14ac:dyDescent="0.3">
      <c r="A22" s="298" t="s">
        <v>353</v>
      </c>
      <c r="B22" s="299"/>
      <c r="C22" s="103">
        <f t="shared" ref="C22:E22" si="4">SUM(C8,C18,C20,)</f>
        <v>1393034</v>
      </c>
      <c r="D22" s="101">
        <f t="shared" si="4"/>
        <v>1826832</v>
      </c>
      <c r="E22" s="101">
        <f t="shared" si="4"/>
        <v>2663095</v>
      </c>
      <c r="F22" s="106">
        <f t="shared" ref="F22" si="5">SUM(F8,F18,F20,)</f>
        <v>2036779.0099999998</v>
      </c>
      <c r="G22" s="102">
        <f>SUM(G18,G8,G20)</f>
        <v>2768150</v>
      </c>
    </row>
    <row r="23" spans="1:9" ht="15.75" thickBot="1" x14ac:dyDescent="0.3">
      <c r="A23" s="21"/>
      <c r="B23" s="21"/>
      <c r="C23" s="21"/>
      <c r="D23" s="21"/>
      <c r="E23" s="21"/>
      <c r="F23" s="12"/>
      <c r="G23" s="21"/>
    </row>
    <row r="24" spans="1:9" ht="15.75" thickBot="1" x14ac:dyDescent="0.3">
      <c r="A24" s="292" t="s">
        <v>3</v>
      </c>
      <c r="B24" s="293"/>
      <c r="C24" s="129"/>
      <c r="D24" s="129"/>
      <c r="E24" s="129"/>
      <c r="F24" s="167"/>
      <c r="G24" s="121"/>
    </row>
    <row r="25" spans="1:9" ht="15.75" thickBot="1" x14ac:dyDescent="0.3">
      <c r="A25" s="248" t="s">
        <v>430</v>
      </c>
      <c r="B25" s="248"/>
      <c r="C25" s="248"/>
      <c r="D25" s="248"/>
      <c r="E25" s="248"/>
      <c r="F25" s="168"/>
      <c r="G25" s="122"/>
    </row>
    <row r="26" spans="1:9" x14ac:dyDescent="0.25">
      <c r="A26" s="6"/>
      <c r="B26" s="6" t="s">
        <v>431</v>
      </c>
      <c r="C26" s="26">
        <v>1501</v>
      </c>
      <c r="D26" s="26">
        <v>65248</v>
      </c>
      <c r="E26" s="26">
        <v>84510</v>
      </c>
      <c r="F26" s="163">
        <v>89294.2</v>
      </c>
      <c r="G26" s="62">
        <v>86175</v>
      </c>
      <c r="H26" s="245"/>
      <c r="I26" s="245"/>
    </row>
    <row r="27" spans="1:9" x14ac:dyDescent="0.25">
      <c r="A27" s="6"/>
      <c r="B27" s="6" t="s">
        <v>432</v>
      </c>
      <c r="C27" s="26">
        <v>137094</v>
      </c>
      <c r="D27" s="26">
        <v>41419</v>
      </c>
      <c r="E27" s="26">
        <v>52079</v>
      </c>
      <c r="F27" s="163">
        <v>67386.600000000006</v>
      </c>
      <c r="G27" s="52">
        <v>106870</v>
      </c>
      <c r="H27" s="245"/>
      <c r="I27" s="245"/>
    </row>
    <row r="28" spans="1:9" x14ac:dyDescent="0.25">
      <c r="A28" s="2"/>
      <c r="B28" s="6" t="s">
        <v>433</v>
      </c>
      <c r="C28" s="40">
        <v>1503</v>
      </c>
      <c r="D28" s="40">
        <v>3051</v>
      </c>
      <c r="E28" s="40">
        <v>2770</v>
      </c>
      <c r="F28" s="169">
        <v>7086.29</v>
      </c>
      <c r="G28" s="52">
        <v>4200</v>
      </c>
      <c r="H28" s="245"/>
      <c r="I28" s="245"/>
    </row>
    <row r="29" spans="1:9" x14ac:dyDescent="0.25">
      <c r="A29" s="2"/>
      <c r="B29" s="2" t="s">
        <v>434</v>
      </c>
      <c r="C29" s="45">
        <v>16175</v>
      </c>
      <c r="D29" s="45">
        <v>9279</v>
      </c>
      <c r="E29" s="45">
        <v>10506</v>
      </c>
      <c r="F29" s="170">
        <v>11422.95</v>
      </c>
      <c r="G29" s="66">
        <v>5000</v>
      </c>
      <c r="H29" s="311"/>
      <c r="I29" s="311"/>
    </row>
    <row r="30" spans="1:9" x14ac:dyDescent="0.25">
      <c r="A30" s="2"/>
      <c r="B30" s="130" t="s">
        <v>435</v>
      </c>
      <c r="C30" s="42">
        <v>2742</v>
      </c>
      <c r="D30" s="42">
        <v>2571</v>
      </c>
      <c r="E30" s="42">
        <v>3201</v>
      </c>
      <c r="F30" s="171">
        <v>4657.6499999999996</v>
      </c>
      <c r="G30" s="66">
        <v>5250</v>
      </c>
      <c r="H30" s="245"/>
      <c r="I30" s="245"/>
    </row>
    <row r="31" spans="1:9" x14ac:dyDescent="0.25">
      <c r="A31" s="2"/>
      <c r="B31" s="2" t="s">
        <v>436</v>
      </c>
      <c r="C31" s="42">
        <v>11840</v>
      </c>
      <c r="D31" s="42">
        <v>8870</v>
      </c>
      <c r="E31" s="42">
        <v>11253</v>
      </c>
      <c r="F31" s="171">
        <v>12274.98</v>
      </c>
      <c r="G31" s="66">
        <v>15375.82</v>
      </c>
    </row>
    <row r="32" spans="1:9" x14ac:dyDescent="0.25">
      <c r="A32" s="2"/>
      <c r="B32" s="131" t="s">
        <v>437</v>
      </c>
      <c r="C32" s="51">
        <v>27050</v>
      </c>
      <c r="D32" s="51">
        <v>32788</v>
      </c>
      <c r="E32" s="51">
        <v>47750</v>
      </c>
      <c r="F32" s="172">
        <v>42289</v>
      </c>
      <c r="G32" s="91">
        <v>81642.600000000006</v>
      </c>
      <c r="H32" s="312"/>
      <c r="I32" s="312"/>
    </row>
    <row r="33" spans="1:8" x14ac:dyDescent="0.25">
      <c r="A33" s="2"/>
      <c r="B33" s="14" t="s">
        <v>438</v>
      </c>
      <c r="C33" s="40">
        <v>19831</v>
      </c>
      <c r="D33" s="40">
        <v>8155</v>
      </c>
      <c r="E33" s="40">
        <v>563</v>
      </c>
      <c r="F33" s="169">
        <v>671.37</v>
      </c>
      <c r="G33" s="52">
        <v>1800</v>
      </c>
    </row>
    <row r="34" spans="1:8" x14ac:dyDescent="0.25">
      <c r="A34" s="2"/>
      <c r="B34" s="14" t="s">
        <v>439</v>
      </c>
      <c r="C34" s="46">
        <v>0</v>
      </c>
      <c r="D34" s="46">
        <v>0</v>
      </c>
      <c r="E34" s="46">
        <v>0</v>
      </c>
      <c r="F34" s="173">
        <v>500</v>
      </c>
      <c r="G34" s="52">
        <v>9000</v>
      </c>
    </row>
    <row r="35" spans="1:8" x14ac:dyDescent="0.25">
      <c r="A35" s="2"/>
      <c r="B35" s="14" t="s">
        <v>440</v>
      </c>
      <c r="C35" s="46">
        <v>1497</v>
      </c>
      <c r="D35" s="46">
        <v>369</v>
      </c>
      <c r="E35" s="46">
        <v>760</v>
      </c>
      <c r="F35" s="173">
        <v>570</v>
      </c>
      <c r="G35" s="52">
        <v>1000</v>
      </c>
    </row>
    <row r="36" spans="1:8" x14ac:dyDescent="0.25">
      <c r="A36" s="2"/>
      <c r="B36" s="14" t="s">
        <v>441</v>
      </c>
      <c r="C36" s="46">
        <v>13013</v>
      </c>
      <c r="D36" s="46">
        <v>8462</v>
      </c>
      <c r="E36" s="46">
        <v>14362</v>
      </c>
      <c r="F36" s="173">
        <v>16322.15</v>
      </c>
      <c r="G36" s="52">
        <v>13000</v>
      </c>
    </row>
    <row r="37" spans="1:8" x14ac:dyDescent="0.25">
      <c r="A37" s="2"/>
      <c r="B37" s="14" t="s">
        <v>442</v>
      </c>
      <c r="C37" s="46">
        <v>4760</v>
      </c>
      <c r="D37" s="46">
        <v>2471</v>
      </c>
      <c r="E37" s="46">
        <v>667</v>
      </c>
      <c r="F37" s="173">
        <v>2650.9</v>
      </c>
      <c r="G37" s="52">
        <v>3000</v>
      </c>
    </row>
    <row r="38" spans="1:8" x14ac:dyDescent="0.25">
      <c r="A38" s="2"/>
      <c r="B38" s="14" t="s">
        <v>443</v>
      </c>
      <c r="C38" s="46">
        <v>38906</v>
      </c>
      <c r="D38" s="46">
        <v>27517</v>
      </c>
      <c r="E38" s="46">
        <v>53715</v>
      </c>
      <c r="F38" s="173">
        <v>69033.25</v>
      </c>
      <c r="G38" s="52">
        <v>87500</v>
      </c>
    </row>
    <row r="39" spans="1:8" x14ac:dyDescent="0.25">
      <c r="A39" s="2"/>
      <c r="B39" s="14" t="s">
        <v>444</v>
      </c>
      <c r="C39" s="46">
        <v>19324</v>
      </c>
      <c r="D39" s="46">
        <v>13203</v>
      </c>
      <c r="E39" s="46">
        <v>27246</v>
      </c>
      <c r="F39" s="173">
        <v>7221.92</v>
      </c>
      <c r="G39" s="52">
        <v>36600</v>
      </c>
    </row>
    <row r="40" spans="1:8" x14ac:dyDescent="0.25">
      <c r="A40" s="2"/>
      <c r="B40" s="14" t="s">
        <v>445</v>
      </c>
      <c r="C40" s="46">
        <v>1821</v>
      </c>
      <c r="D40" s="46">
        <v>611</v>
      </c>
      <c r="E40" s="46">
        <v>1410</v>
      </c>
      <c r="F40" s="173">
        <v>2900.11</v>
      </c>
      <c r="G40" s="65">
        <v>2000</v>
      </c>
    </row>
    <row r="41" spans="1:8" x14ac:dyDescent="0.25">
      <c r="A41" s="2"/>
      <c r="B41" s="14" t="s">
        <v>446</v>
      </c>
      <c r="C41" s="46">
        <v>0</v>
      </c>
      <c r="D41" s="46">
        <v>0</v>
      </c>
      <c r="E41" s="46">
        <v>2810</v>
      </c>
      <c r="F41" s="173">
        <v>2298.96</v>
      </c>
      <c r="G41" s="52">
        <v>35000</v>
      </c>
    </row>
    <row r="42" spans="1:8" x14ac:dyDescent="0.25">
      <c r="A42" s="2"/>
      <c r="B42" s="14" t="s">
        <v>447</v>
      </c>
      <c r="C42" s="46">
        <v>0</v>
      </c>
      <c r="D42" s="46">
        <v>0</v>
      </c>
      <c r="E42" s="46">
        <v>42405</v>
      </c>
      <c r="F42" s="173">
        <v>14135</v>
      </c>
      <c r="G42" s="62">
        <v>0</v>
      </c>
      <c r="H42" s="16"/>
    </row>
    <row r="43" spans="1:8" x14ac:dyDescent="0.25">
      <c r="A43" s="2"/>
      <c r="B43" s="14" t="s">
        <v>448</v>
      </c>
      <c r="C43" s="46">
        <v>49584</v>
      </c>
      <c r="D43" s="46">
        <v>36234</v>
      </c>
      <c r="E43" s="46">
        <v>32222</v>
      </c>
      <c r="F43" s="173">
        <v>65940.25</v>
      </c>
      <c r="G43" s="52">
        <v>60000</v>
      </c>
      <c r="H43" s="16"/>
    </row>
    <row r="44" spans="1:8" x14ac:dyDescent="0.25">
      <c r="A44" s="2"/>
      <c r="B44" s="14" t="s">
        <v>449</v>
      </c>
      <c r="C44" s="46">
        <v>0</v>
      </c>
      <c r="D44" s="46">
        <v>0</v>
      </c>
      <c r="E44" s="46">
        <v>133</v>
      </c>
      <c r="F44" s="173">
        <v>3160</v>
      </c>
      <c r="G44" s="52">
        <v>1000</v>
      </c>
    </row>
    <row r="45" spans="1:8" x14ac:dyDescent="0.25">
      <c r="A45" s="2"/>
      <c r="B45" s="14" t="s">
        <v>450</v>
      </c>
      <c r="C45" s="46">
        <v>9939</v>
      </c>
      <c r="D45" s="46">
        <v>8506</v>
      </c>
      <c r="E45" s="46">
        <v>9261</v>
      </c>
      <c r="F45" s="173">
        <v>11619.79</v>
      </c>
      <c r="G45" s="52">
        <v>14000</v>
      </c>
    </row>
    <row r="46" spans="1:8" x14ac:dyDescent="0.25">
      <c r="A46" s="2"/>
      <c r="B46" s="14" t="s">
        <v>451</v>
      </c>
      <c r="C46" s="46">
        <v>0</v>
      </c>
      <c r="D46" s="46">
        <v>0</v>
      </c>
      <c r="E46" s="46">
        <v>0</v>
      </c>
      <c r="F46" s="173">
        <v>0</v>
      </c>
      <c r="G46" s="52">
        <v>500</v>
      </c>
    </row>
    <row r="47" spans="1:8" x14ac:dyDescent="0.25">
      <c r="A47" s="2"/>
      <c r="B47" s="14" t="s">
        <v>452</v>
      </c>
      <c r="C47" s="39">
        <v>82682</v>
      </c>
      <c r="D47" s="39">
        <v>98314</v>
      </c>
      <c r="E47" s="39">
        <v>118820</v>
      </c>
      <c r="F47" s="174">
        <v>143420.64000000001</v>
      </c>
      <c r="G47" s="27">
        <v>150000</v>
      </c>
    </row>
    <row r="48" spans="1:8" x14ac:dyDescent="0.25">
      <c r="A48" s="2"/>
      <c r="B48" s="14" t="s">
        <v>453</v>
      </c>
      <c r="C48" s="39">
        <v>82116</v>
      </c>
      <c r="D48" s="39">
        <v>63928</v>
      </c>
      <c r="E48" s="39">
        <v>71143</v>
      </c>
      <c r="F48" s="174">
        <v>71407.03</v>
      </c>
      <c r="G48" s="27">
        <v>80000</v>
      </c>
    </row>
    <row r="49" spans="1:9" x14ac:dyDescent="0.25">
      <c r="A49" s="2"/>
      <c r="B49" s="14" t="s">
        <v>454</v>
      </c>
      <c r="C49" s="39">
        <v>23563</v>
      </c>
      <c r="D49" s="39">
        <v>36189</v>
      </c>
      <c r="E49" s="39">
        <v>33870</v>
      </c>
      <c r="F49" s="174">
        <v>36186.879999999997</v>
      </c>
      <c r="G49" s="27">
        <v>46000</v>
      </c>
    </row>
    <row r="50" spans="1:9" x14ac:dyDescent="0.25">
      <c r="A50" s="2"/>
      <c r="B50" s="14" t="s">
        <v>455</v>
      </c>
      <c r="C50" s="39">
        <v>0</v>
      </c>
      <c r="D50" s="39">
        <v>0</v>
      </c>
      <c r="E50" s="39">
        <v>61998</v>
      </c>
      <c r="F50" s="174">
        <v>29204.65</v>
      </c>
      <c r="G50" s="27">
        <v>90000</v>
      </c>
    </row>
    <row r="51" spans="1:9" x14ac:dyDescent="0.25">
      <c r="A51" s="2"/>
      <c r="B51" s="14" t="s">
        <v>456</v>
      </c>
      <c r="C51" s="39">
        <v>152</v>
      </c>
      <c r="D51" s="39">
        <v>1435</v>
      </c>
      <c r="E51" s="39">
        <v>1953</v>
      </c>
      <c r="F51" s="174">
        <v>1950.38</v>
      </c>
      <c r="G51" s="27">
        <v>2000</v>
      </c>
    </row>
    <row r="52" spans="1:9" x14ac:dyDescent="0.25">
      <c r="A52" s="2"/>
      <c r="B52" s="14" t="s">
        <v>457</v>
      </c>
      <c r="C52" s="39">
        <v>74331</v>
      </c>
      <c r="D52" s="39">
        <v>1857</v>
      </c>
      <c r="E52" s="39">
        <v>49715</v>
      </c>
      <c r="F52" s="174">
        <v>64321.65</v>
      </c>
      <c r="G52" s="27">
        <v>100000</v>
      </c>
    </row>
    <row r="53" spans="1:9" x14ac:dyDescent="0.25">
      <c r="A53" s="2"/>
      <c r="B53" s="14" t="s">
        <v>458</v>
      </c>
      <c r="C53" s="39">
        <v>0</v>
      </c>
      <c r="D53" s="39">
        <v>0</v>
      </c>
      <c r="E53" s="39">
        <v>461</v>
      </c>
      <c r="F53" s="174">
        <v>440</v>
      </c>
      <c r="G53" s="27">
        <v>500</v>
      </c>
    </row>
    <row r="54" spans="1:9" x14ac:dyDescent="0.25">
      <c r="A54" s="2"/>
      <c r="B54" s="14" t="s">
        <v>459</v>
      </c>
      <c r="C54" s="39">
        <v>0</v>
      </c>
      <c r="D54" s="39">
        <v>0</v>
      </c>
      <c r="E54" s="39">
        <v>67511</v>
      </c>
      <c r="F54" s="174">
        <v>73748.259999999995</v>
      </c>
      <c r="G54" s="27">
        <v>110500</v>
      </c>
    </row>
    <row r="55" spans="1:9" x14ac:dyDescent="0.25">
      <c r="A55" s="2"/>
      <c r="B55" s="14" t="s">
        <v>460</v>
      </c>
      <c r="C55" s="39">
        <v>91191</v>
      </c>
      <c r="D55" s="39">
        <v>53586</v>
      </c>
      <c r="E55" s="39">
        <v>5370</v>
      </c>
      <c r="F55" s="174">
        <v>23033.73</v>
      </c>
      <c r="G55" s="27">
        <v>45500</v>
      </c>
    </row>
    <row r="56" spans="1:9" x14ac:dyDescent="0.25">
      <c r="A56" s="2"/>
      <c r="B56" s="14" t="s">
        <v>461</v>
      </c>
      <c r="C56" s="39">
        <v>575</v>
      </c>
      <c r="D56" s="39">
        <v>570</v>
      </c>
      <c r="E56" s="39">
        <v>440</v>
      </c>
      <c r="F56" s="174">
        <v>300</v>
      </c>
      <c r="G56" s="27">
        <v>900</v>
      </c>
    </row>
    <row r="57" spans="1:9" x14ac:dyDescent="0.25">
      <c r="A57" s="2"/>
      <c r="B57" s="14" t="s">
        <v>462</v>
      </c>
      <c r="C57" s="39">
        <v>17463</v>
      </c>
      <c r="D57" s="39">
        <v>0</v>
      </c>
      <c r="E57" s="39">
        <v>41816</v>
      </c>
      <c r="F57" s="174">
        <v>0</v>
      </c>
      <c r="G57" s="27">
        <v>100000</v>
      </c>
      <c r="H57" s="313"/>
      <c r="I57" s="313"/>
    </row>
    <row r="58" spans="1:9" x14ac:dyDescent="0.25">
      <c r="A58" s="5"/>
      <c r="B58" s="2" t="s">
        <v>463</v>
      </c>
      <c r="C58" s="39">
        <v>0</v>
      </c>
      <c r="D58" s="39">
        <v>0</v>
      </c>
      <c r="E58" s="39">
        <v>0</v>
      </c>
      <c r="F58" s="174">
        <v>0</v>
      </c>
      <c r="G58" s="27">
        <v>50000</v>
      </c>
      <c r="H58" s="79"/>
    </row>
    <row r="59" spans="1:9" x14ac:dyDescent="0.25">
      <c r="A59" s="5"/>
      <c r="B59" s="2" t="s">
        <v>464</v>
      </c>
      <c r="C59" s="39">
        <v>0</v>
      </c>
      <c r="D59" s="39">
        <v>0</v>
      </c>
      <c r="E59" s="39">
        <v>0</v>
      </c>
      <c r="F59" s="174">
        <v>0</v>
      </c>
      <c r="G59" s="27">
        <v>30000</v>
      </c>
      <c r="H59" s="79"/>
    </row>
    <row r="60" spans="1:9" ht="15.75" thickBot="1" x14ac:dyDescent="0.3">
      <c r="A60" s="5"/>
      <c r="B60" s="2" t="s">
        <v>465</v>
      </c>
      <c r="C60" s="49">
        <v>0</v>
      </c>
      <c r="D60" s="49">
        <v>0</v>
      </c>
      <c r="E60" s="49">
        <v>0</v>
      </c>
      <c r="F60" s="175">
        <v>0</v>
      </c>
      <c r="G60" s="31">
        <v>200000</v>
      </c>
      <c r="H60" s="245"/>
      <c r="I60" s="245"/>
    </row>
    <row r="61" spans="1:9" x14ac:dyDescent="0.25">
      <c r="A61" s="268" t="s">
        <v>466</v>
      </c>
      <c r="B61" s="307"/>
      <c r="C61" s="242">
        <f t="shared" ref="C61:E61" si="6">SUM(C26:C60)</f>
        <v>728653</v>
      </c>
      <c r="D61" s="242">
        <f t="shared" si="6"/>
        <v>524633</v>
      </c>
      <c r="E61" s="242">
        <f t="shared" si="6"/>
        <v>850720</v>
      </c>
      <c r="F61" s="243">
        <f t="shared" ref="F61" si="7">SUM(F26:F60)</f>
        <v>875448.59000000008</v>
      </c>
      <c r="G61" s="244">
        <f>SUM(G26:G60)</f>
        <v>1574313.42</v>
      </c>
    </row>
    <row r="62" spans="1:9" ht="15.75" thickBot="1" x14ac:dyDescent="0.3">
      <c r="A62" s="97"/>
      <c r="B62" s="97"/>
      <c r="C62" s="94"/>
      <c r="D62" s="94"/>
      <c r="E62" s="94"/>
      <c r="F62" s="176"/>
      <c r="G62" s="98"/>
    </row>
    <row r="63" spans="1:9" ht="15.75" thickBot="1" x14ac:dyDescent="0.3">
      <c r="A63" s="308" t="s">
        <v>329</v>
      </c>
      <c r="B63" s="309"/>
      <c r="C63" s="309"/>
      <c r="D63" s="309"/>
      <c r="E63" s="309"/>
      <c r="F63" s="309"/>
      <c r="G63" s="301"/>
    </row>
    <row r="64" spans="1:9" x14ac:dyDescent="0.25">
      <c r="A64" s="6"/>
      <c r="B64" s="6" t="s">
        <v>467</v>
      </c>
      <c r="C64" s="28">
        <v>0</v>
      </c>
      <c r="D64" s="28">
        <v>291667</v>
      </c>
      <c r="E64" s="28">
        <v>338889</v>
      </c>
      <c r="F64" s="3">
        <v>304791.67</v>
      </c>
      <c r="G64" s="28">
        <v>300417.01</v>
      </c>
      <c r="H64" s="245"/>
      <c r="I64" s="245"/>
    </row>
    <row r="65" spans="1:9" x14ac:dyDescent="0.25">
      <c r="A65" s="6"/>
      <c r="B65" s="6" t="s">
        <v>468</v>
      </c>
      <c r="C65" s="28">
        <v>0</v>
      </c>
      <c r="D65" s="28">
        <v>210000</v>
      </c>
      <c r="E65" s="28">
        <v>293333</v>
      </c>
      <c r="F65" s="3">
        <v>130000</v>
      </c>
      <c r="G65" s="27">
        <v>0</v>
      </c>
    </row>
    <row r="66" spans="1:9" ht="15.75" thickBot="1" x14ac:dyDescent="0.3">
      <c r="A66" s="6"/>
      <c r="B66" s="6" t="s">
        <v>469</v>
      </c>
      <c r="C66" s="31">
        <v>0</v>
      </c>
      <c r="D66" s="31">
        <v>0</v>
      </c>
      <c r="E66" s="31">
        <v>0</v>
      </c>
      <c r="F66" s="145">
        <v>535000</v>
      </c>
      <c r="G66" s="31">
        <v>690000</v>
      </c>
    </row>
    <row r="67" spans="1:9" x14ac:dyDescent="0.25">
      <c r="A67" s="268" t="s">
        <v>410</v>
      </c>
      <c r="B67" s="269"/>
      <c r="C67" s="123">
        <v>0</v>
      </c>
      <c r="D67" s="104">
        <f t="shared" ref="D67:E67" si="8">SUM(D64:D66)</f>
        <v>501667</v>
      </c>
      <c r="E67" s="105">
        <f t="shared" si="8"/>
        <v>632222</v>
      </c>
      <c r="F67" s="177">
        <f t="shared" ref="F67" si="9">SUM(F64:F66)</f>
        <v>969791.66999999993</v>
      </c>
      <c r="G67" s="105">
        <f>SUM(G64:G66)</f>
        <v>990417.01</v>
      </c>
    </row>
    <row r="68" spans="1:9" ht="15.75" thickBot="1" x14ac:dyDescent="0.3">
      <c r="A68" s="95"/>
      <c r="B68" s="95"/>
      <c r="C68" s="25"/>
      <c r="D68" s="25"/>
      <c r="E68" s="25"/>
      <c r="F68" s="178"/>
      <c r="G68" s="96"/>
    </row>
    <row r="69" spans="1:9" ht="15.75" thickBot="1" x14ac:dyDescent="0.3">
      <c r="A69" s="302" t="s">
        <v>470</v>
      </c>
      <c r="B69" s="303"/>
      <c r="C69" s="303"/>
      <c r="D69" s="303"/>
      <c r="E69" s="303"/>
      <c r="F69" s="303"/>
      <c r="G69" s="304"/>
    </row>
    <row r="70" spans="1:9" x14ac:dyDescent="0.25">
      <c r="A70" s="67"/>
      <c r="B70" s="6" t="s">
        <v>471</v>
      </c>
      <c r="C70" s="29">
        <v>0</v>
      </c>
      <c r="D70" s="30">
        <v>21875</v>
      </c>
      <c r="E70" s="30">
        <v>23333</v>
      </c>
      <c r="F70" s="179">
        <v>8750</v>
      </c>
      <c r="G70" s="28">
        <v>8750.01</v>
      </c>
      <c r="H70" s="245"/>
      <c r="I70" s="245"/>
    </row>
    <row r="71" spans="1:9" x14ac:dyDescent="0.25">
      <c r="A71" s="67"/>
      <c r="B71" s="19" t="s">
        <v>472</v>
      </c>
      <c r="C71" s="35">
        <v>0</v>
      </c>
      <c r="D71" s="36">
        <v>8501</v>
      </c>
      <c r="E71" s="36">
        <v>7404</v>
      </c>
      <c r="F71" s="180">
        <v>2187.25</v>
      </c>
      <c r="G71" s="27">
        <v>0</v>
      </c>
    </row>
    <row r="72" spans="1:9" ht="15.75" thickBot="1" x14ac:dyDescent="0.3">
      <c r="A72" s="111"/>
      <c r="B72" s="5" t="s">
        <v>473</v>
      </c>
      <c r="C72" s="31">
        <v>0</v>
      </c>
      <c r="D72" s="31">
        <v>0</v>
      </c>
      <c r="E72" s="31">
        <v>147442</v>
      </c>
      <c r="F72" s="145">
        <v>210720</v>
      </c>
      <c r="G72" s="31">
        <v>194670</v>
      </c>
    </row>
    <row r="73" spans="1:9" x14ac:dyDescent="0.25">
      <c r="A73" s="133" t="s">
        <v>412</v>
      </c>
      <c r="B73" s="124"/>
      <c r="C73" s="123">
        <v>0</v>
      </c>
      <c r="D73" s="104">
        <f t="shared" ref="D73:E73" si="10">SUM(D70:D72)</f>
        <v>30376</v>
      </c>
      <c r="E73" s="105">
        <f t="shared" si="10"/>
        <v>178179</v>
      </c>
      <c r="F73" s="177">
        <f t="shared" ref="F73" si="11">SUM(F70:F72)</f>
        <v>221657.25</v>
      </c>
      <c r="G73" s="105">
        <f>SUM(G70:G72)</f>
        <v>203420.01</v>
      </c>
    </row>
    <row r="74" spans="1:9" ht="15.75" thickBot="1" x14ac:dyDescent="0.3">
      <c r="A74" s="305"/>
      <c r="B74" s="305"/>
      <c r="C74" s="305"/>
      <c r="D74" s="305"/>
      <c r="E74" s="305"/>
      <c r="F74" s="305"/>
      <c r="G74" s="305"/>
    </row>
    <row r="75" spans="1:9" ht="15.75" thickBot="1" x14ac:dyDescent="0.3">
      <c r="A75" s="306" t="s">
        <v>474</v>
      </c>
      <c r="B75" s="306"/>
      <c r="C75" s="306"/>
      <c r="D75" s="306"/>
      <c r="E75" s="306"/>
      <c r="F75" s="306"/>
      <c r="G75" s="306"/>
    </row>
    <row r="76" spans="1:9" ht="15.75" thickBot="1" x14ac:dyDescent="0.3">
      <c r="A76" s="67"/>
      <c r="B76" s="67" t="s">
        <v>476</v>
      </c>
      <c r="C76" s="25">
        <v>0</v>
      </c>
      <c r="D76" s="25">
        <v>0</v>
      </c>
      <c r="E76" s="25">
        <v>760</v>
      </c>
      <c r="F76" s="178">
        <v>0</v>
      </c>
      <c r="G76" s="68">
        <v>0</v>
      </c>
    </row>
    <row r="77" spans="1:9" x14ac:dyDescent="0.25">
      <c r="A77" s="296" t="s">
        <v>475</v>
      </c>
      <c r="B77" s="297"/>
      <c r="C77" s="48">
        <f t="shared" ref="C77:G77" si="12">SUM(C76:C76)</f>
        <v>0</v>
      </c>
      <c r="D77" s="48">
        <f t="shared" si="12"/>
        <v>0</v>
      </c>
      <c r="E77" s="48">
        <f t="shared" si="12"/>
        <v>760</v>
      </c>
      <c r="F77" s="181">
        <f t="shared" ref="F77" si="13">SUM(F76:F76)</f>
        <v>0</v>
      </c>
      <c r="G77" s="48">
        <f t="shared" si="12"/>
        <v>0</v>
      </c>
    </row>
    <row r="78" spans="1:9" ht="15.75" thickBot="1" x14ac:dyDescent="0.3">
      <c r="A78" s="70"/>
      <c r="B78" s="70"/>
      <c r="C78" s="125"/>
      <c r="D78" s="125"/>
      <c r="E78" s="125"/>
      <c r="F78" s="182"/>
      <c r="G78" s="125"/>
    </row>
    <row r="79" spans="1:9" ht="15.75" thickBot="1" x14ac:dyDescent="0.3">
      <c r="A79" s="300" t="s">
        <v>352</v>
      </c>
      <c r="B79" s="301"/>
      <c r="C79" s="99">
        <f>SUM(C61+C67+C73+C77)</f>
        <v>728653</v>
      </c>
      <c r="D79" s="99">
        <f>SUM(D61+D67+D73+D77)</f>
        <v>1056676</v>
      </c>
      <c r="E79" s="99">
        <f>SUM(E61+E67+E73+E77)</f>
        <v>1661881</v>
      </c>
      <c r="F79" s="99">
        <f>SUM(F61+F67+F73+F77)</f>
        <v>2066897.51</v>
      </c>
      <c r="G79" s="99">
        <f>SUM(G61+G67+G73+G77)</f>
        <v>2768150.4399999995</v>
      </c>
    </row>
    <row r="80" spans="1:9" ht="15.75" thickBot="1" x14ac:dyDescent="0.3">
      <c r="A80" s="18"/>
      <c r="B80" s="43"/>
      <c r="C80" s="44"/>
      <c r="D80" s="44"/>
      <c r="E80" s="44"/>
      <c r="F80" s="44"/>
      <c r="G80" s="92"/>
    </row>
    <row r="81" spans="2:11" ht="15.75" thickBot="1" x14ac:dyDescent="0.3">
      <c r="G81" s="93">
        <f>SUM(G22-G79)</f>
        <v>-0.43999999947845936</v>
      </c>
      <c r="K81" t="s">
        <v>499</v>
      </c>
    </row>
    <row r="84" spans="2:11" x14ac:dyDescent="0.25">
      <c r="B84" s="245"/>
      <c r="C84" s="245"/>
      <c r="D84" s="245"/>
      <c r="E84" s="245"/>
      <c r="F84" s="245"/>
      <c r="G84" s="245"/>
    </row>
    <row r="85" spans="2:11" x14ac:dyDescent="0.25">
      <c r="B85" s="245"/>
      <c r="C85" s="245"/>
      <c r="D85" s="245"/>
      <c r="E85" s="245"/>
      <c r="F85" s="245"/>
      <c r="G85" s="245"/>
    </row>
  </sheetData>
  <mergeCells count="30">
    <mergeCell ref="H70:I70"/>
    <mergeCell ref="A61:B61"/>
    <mergeCell ref="A63:G63"/>
    <mergeCell ref="H11:I11"/>
    <mergeCell ref="H26:I26"/>
    <mergeCell ref="H27:I27"/>
    <mergeCell ref="H60:I60"/>
    <mergeCell ref="H64:I64"/>
    <mergeCell ref="H28:I28"/>
    <mergeCell ref="H29:I29"/>
    <mergeCell ref="H30:I30"/>
    <mergeCell ref="H32:I32"/>
    <mergeCell ref="H57:I57"/>
    <mergeCell ref="B84:G85"/>
    <mergeCell ref="A79:B79"/>
    <mergeCell ref="A67:B67"/>
    <mergeCell ref="A69:G69"/>
    <mergeCell ref="A74:G74"/>
    <mergeCell ref="A75:G75"/>
    <mergeCell ref="A77:B77"/>
    <mergeCell ref="A2:B2"/>
    <mergeCell ref="A4:B4"/>
    <mergeCell ref="A25:E25"/>
    <mergeCell ref="A24:B24"/>
    <mergeCell ref="A10:G10"/>
    <mergeCell ref="A19:B19"/>
    <mergeCell ref="A5:E5"/>
    <mergeCell ref="A9:B9"/>
    <mergeCell ref="A20:B20"/>
    <mergeCell ref="A22:B22"/>
  </mergeCells>
  <pageMargins left="0.45" right="0.45" top="0.75" bottom="0.75" header="0.3" footer="0.3"/>
  <pageSetup orientation="landscape" r:id="rId1"/>
  <headerFooter>
    <oddHeader>&amp;L&amp;"-,Bold"&amp;12BOROUGH OF SEWICKLEY&amp;C&amp;"-,Bold"&amp;12 2023 BUDGET
SEWER FUND</oddHeader>
    <oddFooter>&amp;C&amp;"-,Bold"&amp;12SEWER FUND&amp;R&amp;"-,Bold"&amp;12&amp;P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EA30-B629-4441-8BA5-6135D184167D}">
  <dimension ref="A1:J30"/>
  <sheetViews>
    <sheetView workbookViewId="0">
      <selection activeCell="O19" sqref="O19"/>
    </sheetView>
  </sheetViews>
  <sheetFormatPr defaultRowHeight="15" x14ac:dyDescent="0.25"/>
  <cols>
    <col min="1" max="1" width="4.7109375" customWidth="1"/>
    <col min="2" max="2" width="36.42578125" customWidth="1"/>
    <col min="3" max="7" width="15.140625" customWidth="1"/>
    <col min="8" max="10" width="9.140625" customWidth="1"/>
  </cols>
  <sheetData>
    <row r="1" spans="1:10" ht="15.75" thickBot="1" x14ac:dyDescent="0.3">
      <c r="A1" s="249" t="s">
        <v>2</v>
      </c>
      <c r="B1" s="314"/>
    </row>
    <row r="2" spans="1:10" ht="48.75" customHeight="1" thickBot="1" x14ac:dyDescent="0.3">
      <c r="A2" s="316"/>
      <c r="B2" s="317"/>
      <c r="C2" s="54" t="s">
        <v>10</v>
      </c>
      <c r="D2" s="54" t="s">
        <v>206</v>
      </c>
      <c r="E2" s="54" t="s">
        <v>207</v>
      </c>
      <c r="F2" s="54" t="s">
        <v>493</v>
      </c>
      <c r="G2" s="55" t="s">
        <v>498</v>
      </c>
    </row>
    <row r="3" spans="1:10" ht="15.75" thickBot="1" x14ac:dyDescent="0.3">
      <c r="A3" s="265" t="s">
        <v>477</v>
      </c>
      <c r="B3" s="266"/>
      <c r="C3" s="266"/>
      <c r="D3" s="266"/>
      <c r="E3" s="266"/>
      <c r="F3" s="266"/>
      <c r="G3" s="267"/>
    </row>
    <row r="4" spans="1:10" x14ac:dyDescent="0.25">
      <c r="A4" s="6"/>
      <c r="B4" s="6" t="s">
        <v>478</v>
      </c>
      <c r="C4" s="28">
        <v>4851</v>
      </c>
      <c r="D4" s="28">
        <v>2365</v>
      </c>
      <c r="E4" s="28">
        <v>446</v>
      </c>
      <c r="F4" s="3">
        <v>0</v>
      </c>
      <c r="G4" s="30">
        <v>500</v>
      </c>
    </row>
    <row r="5" spans="1:10" ht="15.75" thickBot="1" x14ac:dyDescent="0.3">
      <c r="A5" s="17"/>
      <c r="B5" s="2" t="s">
        <v>488</v>
      </c>
      <c r="C5" s="25">
        <v>0</v>
      </c>
      <c r="D5" s="24">
        <v>0</v>
      </c>
      <c r="E5" s="24">
        <v>0</v>
      </c>
      <c r="F5" s="146">
        <v>0</v>
      </c>
      <c r="G5" s="33">
        <v>1500</v>
      </c>
    </row>
    <row r="6" spans="1:10" x14ac:dyDescent="0.25">
      <c r="A6" s="268" t="s">
        <v>487</v>
      </c>
      <c r="B6" s="269"/>
      <c r="C6" s="26">
        <f t="shared" ref="C6:G6" si="0">SUM(C4:C5)</f>
        <v>4851</v>
      </c>
      <c r="D6" s="26">
        <f t="shared" si="0"/>
        <v>2365</v>
      </c>
      <c r="E6" s="26">
        <f t="shared" si="0"/>
        <v>446</v>
      </c>
      <c r="F6" s="163">
        <v>0</v>
      </c>
      <c r="G6" s="26">
        <f t="shared" si="0"/>
        <v>2000</v>
      </c>
    </row>
    <row r="7" spans="1:10" ht="15.75" thickBot="1" x14ac:dyDescent="0.3"/>
    <row r="8" spans="1:10" ht="15.75" thickBot="1" x14ac:dyDescent="0.3">
      <c r="A8" s="265" t="s">
        <v>486</v>
      </c>
      <c r="B8" s="266"/>
      <c r="C8" s="266"/>
      <c r="D8" s="266"/>
      <c r="E8" s="266"/>
      <c r="F8" s="266"/>
      <c r="G8" s="267"/>
    </row>
    <row r="9" spans="1:10" ht="15.75" thickBot="1" x14ac:dyDescent="0.3">
      <c r="A9" s="6"/>
      <c r="B9" s="6" t="s">
        <v>1</v>
      </c>
      <c r="C9" s="25">
        <v>127399</v>
      </c>
      <c r="D9" s="24">
        <v>123990</v>
      </c>
      <c r="E9" s="24">
        <v>115111</v>
      </c>
      <c r="F9" s="24">
        <v>0</v>
      </c>
      <c r="G9" s="47">
        <v>116880.65</v>
      </c>
      <c r="H9" s="318"/>
      <c r="I9" s="318"/>
      <c r="J9" s="318"/>
    </row>
    <row r="10" spans="1:10" x14ac:dyDescent="0.25">
      <c r="A10" s="319" t="s">
        <v>479</v>
      </c>
      <c r="B10" s="320"/>
      <c r="C10" s="29">
        <f t="shared" ref="C10:G10" si="1">SUM(C9)</f>
        <v>127399</v>
      </c>
      <c r="D10" s="29">
        <f t="shared" si="1"/>
        <v>123990</v>
      </c>
      <c r="E10" s="29">
        <f t="shared" si="1"/>
        <v>115111</v>
      </c>
      <c r="F10" s="29">
        <v>0</v>
      </c>
      <c r="G10" s="29">
        <f t="shared" si="1"/>
        <v>116880.65</v>
      </c>
    </row>
    <row r="11" spans="1:10" ht="15.75" thickBot="1" x14ac:dyDescent="0.3">
      <c r="A11" s="34"/>
      <c r="B11" s="34"/>
      <c r="C11" s="21"/>
      <c r="D11" s="21"/>
      <c r="E11" s="21"/>
      <c r="F11" s="21"/>
      <c r="G11" s="21"/>
    </row>
    <row r="12" spans="1:10" ht="15.75" thickBot="1" x14ac:dyDescent="0.3">
      <c r="A12" s="321" t="s">
        <v>379</v>
      </c>
      <c r="B12" s="322"/>
      <c r="C12" s="322"/>
      <c r="D12" s="322"/>
      <c r="E12" s="322"/>
      <c r="F12" s="322"/>
      <c r="G12" s="323"/>
    </row>
    <row r="13" spans="1:10" x14ac:dyDescent="0.25">
      <c r="A13" s="327" t="s">
        <v>380</v>
      </c>
      <c r="B13" s="327"/>
      <c r="C13" s="29">
        <v>0</v>
      </c>
      <c r="D13" s="29">
        <v>264668</v>
      </c>
      <c r="E13" s="29">
        <v>0</v>
      </c>
      <c r="F13" s="29">
        <v>0</v>
      </c>
      <c r="G13" s="29">
        <v>16119.35</v>
      </c>
    </row>
    <row r="14" spans="1:10" ht="15.75" thickBot="1" x14ac:dyDescent="0.3">
      <c r="A14" s="34"/>
      <c r="B14" s="34"/>
      <c r="C14" s="21"/>
      <c r="D14" s="21"/>
      <c r="E14" s="21"/>
      <c r="F14" s="21"/>
      <c r="G14" s="21"/>
    </row>
    <row r="15" spans="1:10" ht="15.75" thickBot="1" x14ac:dyDescent="0.3">
      <c r="A15" s="326" t="s">
        <v>353</v>
      </c>
      <c r="B15" s="326"/>
      <c r="C15" s="107">
        <f t="shared" ref="C15:E15" si="2">SUM(C10,C6)</f>
        <v>132250</v>
      </c>
      <c r="D15" s="107">
        <f t="shared" si="2"/>
        <v>126355</v>
      </c>
      <c r="E15" s="107">
        <f t="shared" si="2"/>
        <v>115557</v>
      </c>
      <c r="F15" s="107">
        <f t="shared" ref="F15" si="3">SUM(F10,F6)</f>
        <v>0</v>
      </c>
      <c r="G15" s="107">
        <f>SUM(G6,G9,G13)</f>
        <v>135000</v>
      </c>
    </row>
    <row r="16" spans="1:10" x14ac:dyDescent="0.25">
      <c r="A16" s="109"/>
      <c r="B16" s="109"/>
      <c r="C16" s="110"/>
      <c r="D16" s="110"/>
      <c r="E16" s="110"/>
      <c r="F16" s="110"/>
      <c r="G16" s="110"/>
    </row>
    <row r="17" spans="1:10" ht="15.75" thickBot="1" x14ac:dyDescent="0.3">
      <c r="B17" s="10"/>
    </row>
    <row r="18" spans="1:10" ht="15.75" thickBot="1" x14ac:dyDescent="0.3">
      <c r="A18" s="324" t="s">
        <v>3</v>
      </c>
      <c r="B18" s="325"/>
    </row>
    <row r="19" spans="1:10" ht="15.75" thickBot="1" x14ac:dyDescent="0.3">
      <c r="A19" s="308" t="s">
        <v>481</v>
      </c>
      <c r="B19" s="309"/>
      <c r="C19" s="309"/>
      <c r="D19" s="309"/>
      <c r="E19" s="309"/>
      <c r="F19" s="309"/>
      <c r="G19" s="301"/>
    </row>
    <row r="20" spans="1:10" ht="15.75" thickBot="1" x14ac:dyDescent="0.3">
      <c r="A20" s="6"/>
      <c r="B20" s="6" t="s">
        <v>480</v>
      </c>
      <c r="C20" s="37">
        <v>0</v>
      </c>
      <c r="D20" s="37">
        <v>0</v>
      </c>
      <c r="E20" s="37">
        <v>0</v>
      </c>
      <c r="F20" s="183">
        <v>36442.129999999997</v>
      </c>
      <c r="G20" s="37">
        <v>55000</v>
      </c>
      <c r="H20" s="315"/>
      <c r="I20" s="315"/>
    </row>
    <row r="21" spans="1:10" x14ac:dyDescent="0.25">
      <c r="A21" s="2" t="s">
        <v>482</v>
      </c>
      <c r="B21" s="2"/>
      <c r="C21" s="29">
        <f t="shared" ref="C21:G21" si="4">SUM(C20:C20)</f>
        <v>0</v>
      </c>
      <c r="D21" s="29">
        <f t="shared" si="4"/>
        <v>0</v>
      </c>
      <c r="E21" s="29">
        <f t="shared" si="4"/>
        <v>0</v>
      </c>
      <c r="F21" s="184">
        <f t="shared" ref="F21" si="5">SUM(F20:F20)</f>
        <v>36442.129999999997</v>
      </c>
      <c r="G21" s="29">
        <f t="shared" si="4"/>
        <v>55000</v>
      </c>
    </row>
    <row r="22" spans="1:10" ht="15.75" thickBot="1" x14ac:dyDescent="0.3">
      <c r="A22" s="4"/>
      <c r="B22" s="9"/>
      <c r="C22" s="20"/>
      <c r="D22" s="20"/>
      <c r="E22" s="20"/>
      <c r="F22" s="185"/>
    </row>
    <row r="23" spans="1:10" ht="15.75" thickBot="1" x14ac:dyDescent="0.3">
      <c r="A23" s="328" t="s">
        <v>483</v>
      </c>
      <c r="B23" s="328"/>
      <c r="C23" s="328"/>
      <c r="D23" s="328"/>
      <c r="E23" s="328"/>
      <c r="F23" s="328"/>
      <c r="G23" s="328"/>
    </row>
    <row r="24" spans="1:10" x14ac:dyDescent="0.25">
      <c r="A24" s="6"/>
      <c r="B24" s="6" t="s">
        <v>484</v>
      </c>
      <c r="C24" s="29">
        <v>0</v>
      </c>
      <c r="D24" s="30">
        <v>0</v>
      </c>
      <c r="E24" s="30">
        <v>0</v>
      </c>
      <c r="F24" s="179">
        <v>79073.259999999995</v>
      </c>
      <c r="G24" s="28">
        <v>80000</v>
      </c>
      <c r="H24" s="245"/>
      <c r="I24" s="245"/>
      <c r="J24" s="245"/>
    </row>
    <row r="25" spans="1:10" ht="15.75" thickBot="1" x14ac:dyDescent="0.3">
      <c r="A25" s="2"/>
      <c r="B25" s="5" t="s">
        <v>485</v>
      </c>
      <c r="C25" s="31">
        <v>0</v>
      </c>
      <c r="D25" s="31">
        <v>0</v>
      </c>
      <c r="E25" s="31">
        <v>0</v>
      </c>
      <c r="F25" s="145">
        <v>3008.58</v>
      </c>
      <c r="G25" s="24">
        <v>0</v>
      </c>
    </row>
    <row r="26" spans="1:10" x14ac:dyDescent="0.25">
      <c r="A26" s="2" t="s">
        <v>489</v>
      </c>
      <c r="B26" s="2"/>
      <c r="C26" s="32">
        <f>SUM(C24:C25)</f>
        <v>0</v>
      </c>
      <c r="D26" s="32">
        <f t="shared" ref="D26:E26" si="6">SUM(D24:D25)</f>
        <v>0</v>
      </c>
      <c r="E26" s="32">
        <f t="shared" si="6"/>
        <v>0</v>
      </c>
      <c r="F26" s="186">
        <f t="shared" ref="F26" si="7">SUM(F24:F25)</f>
        <v>82081.84</v>
      </c>
      <c r="G26" s="32">
        <f>SUM(G24:G25)</f>
        <v>80000</v>
      </c>
    </row>
    <row r="27" spans="1:10" ht="15.75" thickBot="1" x14ac:dyDescent="0.3">
      <c r="B27" s="22"/>
      <c r="C27" s="8"/>
      <c r="D27" s="8"/>
      <c r="E27" s="8"/>
      <c r="F27" s="8"/>
      <c r="G27" s="21"/>
    </row>
    <row r="28" spans="1:10" ht="15.75" thickBot="1" x14ac:dyDescent="0.3">
      <c r="A28" s="326" t="s">
        <v>352</v>
      </c>
      <c r="B28" s="326"/>
      <c r="C28" s="106">
        <f t="shared" ref="C28:G28" si="8">SUM(C26,C21)</f>
        <v>0</v>
      </c>
      <c r="D28" s="106">
        <f t="shared" si="8"/>
        <v>0</v>
      </c>
      <c r="E28" s="106">
        <f t="shared" si="8"/>
        <v>0</v>
      </c>
      <c r="F28" s="106">
        <f t="shared" ref="F28" si="9">SUM(F26,F21)</f>
        <v>118523.97</v>
      </c>
      <c r="G28" s="102">
        <f t="shared" si="8"/>
        <v>135000</v>
      </c>
    </row>
    <row r="29" spans="1:10" ht="15.75" thickBot="1" x14ac:dyDescent="0.3"/>
    <row r="30" spans="1:10" ht="15.75" thickBot="1" x14ac:dyDescent="0.3">
      <c r="B30" s="13"/>
      <c r="G30" s="108">
        <f>SUM(G15-G28)</f>
        <v>0</v>
      </c>
    </row>
  </sheetData>
  <mergeCells count="16">
    <mergeCell ref="A28:B28"/>
    <mergeCell ref="A15:B15"/>
    <mergeCell ref="A13:B13"/>
    <mergeCell ref="A19:G19"/>
    <mergeCell ref="A23:G23"/>
    <mergeCell ref="H24:J24"/>
    <mergeCell ref="H9:J9"/>
    <mergeCell ref="A10:B10"/>
    <mergeCell ref="A12:G12"/>
    <mergeCell ref="A18:B18"/>
    <mergeCell ref="A6:B6"/>
    <mergeCell ref="A8:G8"/>
    <mergeCell ref="A1:B1"/>
    <mergeCell ref="H20:I20"/>
    <mergeCell ref="A2:B2"/>
    <mergeCell ref="A3:G3"/>
  </mergeCells>
  <pageMargins left="0.45" right="0.2" top="0.75" bottom="0.75" header="0.3" footer="0.3"/>
  <pageSetup orientation="landscape" r:id="rId1"/>
  <headerFooter>
    <oddHeader>&amp;L&amp;"-,Bold"&amp;12BOROUGH OF SEWICKLEY&amp;C&amp;"-,Bold"&amp;12 2023 BUDGET
LIQUID FUELS</oddHeader>
    <oddFooter>&amp;C&amp;"-,Bold"&amp;12LIQUID FUELS&amp;R&amp;"-,Bold"&amp;12&amp;P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GENERAL FUND</vt:lpstr>
      <vt:lpstr>SEWER</vt:lpstr>
      <vt:lpstr>LIQUID FUELS</vt:lpstr>
      <vt:lpstr>'GENERAL FUND'!Print_Area</vt:lpstr>
      <vt:lpstr>'LIQUID FUELS'!Print_Area</vt:lpstr>
      <vt:lpstr>SEWER!Print_Area</vt:lpstr>
      <vt:lpstr>'GENERAL FUND'!Print_Titles</vt:lpstr>
      <vt:lpstr>SEWER!Print_Titles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 Assist</cp:lastModifiedBy>
  <cp:lastPrinted>2023-02-09T14:01:52Z</cp:lastPrinted>
  <dcterms:created xsi:type="dcterms:W3CDTF">2013-09-05T15:06:21Z</dcterms:created>
  <dcterms:modified xsi:type="dcterms:W3CDTF">2023-07-05T19:33:59Z</dcterms:modified>
</cp:coreProperties>
</file>